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mi67246\Desktop\"/>
    </mc:Choice>
  </mc:AlternateContent>
  <bookViews>
    <workbookView xWindow="0" yWindow="0" windowWidth="28800" windowHeight="12435"/>
  </bookViews>
  <sheets>
    <sheet name="Kryci list" sheetId="1" r:id="rId1"/>
    <sheet name="Rekapitulacia" sheetId="2" r:id="rId2"/>
    <sheet name="Prehlad" sheetId="3" r:id="rId3"/>
  </sheets>
  <definedNames>
    <definedName name="_xlnm._FilterDatabase" hidden="1">#REF!</definedName>
    <definedName name="fakt1R">#REF!</definedName>
    <definedName name="_xlnm.Print_Titles" localSheetId="2">Prehlad!$8:$10</definedName>
    <definedName name="_xlnm.Print_Titles" localSheetId="1">Rekapitulacia!$8:$10</definedName>
    <definedName name="_xlnm.Print_Area" localSheetId="0">'Kryci list'!$A:$M</definedName>
    <definedName name="_xlnm.Print_Area" localSheetId="2">Prehlad!$A:$O</definedName>
    <definedName name="_xlnm.Print_Area" localSheetId="1">Rekapitulacia!$A:$F</definedName>
  </definedNames>
  <calcPr calcId="152511" iterateCount="1"/>
</workbook>
</file>

<file path=xl/calcChain.xml><?xml version="1.0" encoding="utf-8"?>
<calcChain xmlns="http://schemas.openxmlformats.org/spreadsheetml/2006/main">
  <c r="H1" i="1" l="1"/>
  <c r="M8" i="1"/>
  <c r="M9" i="1"/>
  <c r="F14" i="1"/>
  <c r="I15" i="1"/>
  <c r="M15" i="1"/>
  <c r="M21" i="1"/>
  <c r="L25" i="1"/>
  <c r="M25" i="1" s="1"/>
  <c r="D8" i="3"/>
  <c r="W22" i="3"/>
  <c r="H25" i="3"/>
  <c r="H26" i="3" s="1"/>
  <c r="J25" i="3"/>
  <c r="E26" i="3"/>
  <c r="I26" i="3"/>
  <c r="I28" i="3" s="1"/>
  <c r="C14" i="2" s="1"/>
  <c r="J26" i="3"/>
  <c r="J28" i="3" s="1"/>
  <c r="L26" i="3"/>
  <c r="L28" i="3" s="1"/>
  <c r="E14" i="2" s="1"/>
  <c r="N26" i="3"/>
  <c r="W26" i="3"/>
  <c r="W28" i="3" s="1"/>
  <c r="N28" i="3"/>
  <c r="H32" i="3"/>
  <c r="J32" i="3"/>
  <c r="L32" i="3"/>
  <c r="H33" i="3"/>
  <c r="J33" i="3"/>
  <c r="I34" i="3"/>
  <c r="J34" i="3"/>
  <c r="I35" i="3"/>
  <c r="J35" i="3"/>
  <c r="H36" i="3"/>
  <c r="H38" i="3" s="1"/>
  <c r="L36" i="3"/>
  <c r="E16" i="2" s="1"/>
  <c r="N36" i="3"/>
  <c r="W36" i="3"/>
  <c r="N38" i="3"/>
  <c r="W38" i="3"/>
  <c r="G17" i="2" s="1"/>
  <c r="H42" i="3"/>
  <c r="J42" i="3"/>
  <c r="H43" i="3"/>
  <c r="J43" i="3"/>
  <c r="I44" i="3"/>
  <c r="J44" i="3"/>
  <c r="L44" i="3"/>
  <c r="H45" i="3"/>
  <c r="J45" i="3"/>
  <c r="I46" i="3"/>
  <c r="J46" i="3"/>
  <c r="L46" i="3"/>
  <c r="H47" i="3"/>
  <c r="J47" i="3"/>
  <c r="I48" i="3"/>
  <c r="J48" i="3"/>
  <c r="L48" i="3"/>
  <c r="H49" i="3"/>
  <c r="J49" i="3"/>
  <c r="I50" i="3"/>
  <c r="I60" i="3" s="1"/>
  <c r="C19" i="2" s="1"/>
  <c r="J50" i="3"/>
  <c r="L50" i="3"/>
  <c r="H51" i="3"/>
  <c r="J51" i="3"/>
  <c r="I52" i="3"/>
  <c r="J52" i="3"/>
  <c r="L52" i="3"/>
  <c r="H53" i="3"/>
  <c r="J53" i="3"/>
  <c r="L53" i="3"/>
  <c r="H54" i="3"/>
  <c r="J54" i="3"/>
  <c r="H55" i="3"/>
  <c r="J55" i="3"/>
  <c r="H56" i="3"/>
  <c r="J56" i="3"/>
  <c r="H57" i="3"/>
  <c r="J57" i="3"/>
  <c r="H58" i="3"/>
  <c r="J58" i="3"/>
  <c r="H59" i="3"/>
  <c r="J59" i="3"/>
  <c r="N60" i="3"/>
  <c r="N62" i="3" s="1"/>
  <c r="W60" i="3"/>
  <c r="W62" i="3"/>
  <c r="B8" i="2"/>
  <c r="B12" i="2"/>
  <c r="C12" i="2"/>
  <c r="D12" i="2"/>
  <c r="E12" i="2"/>
  <c r="F12" i="2"/>
  <c r="G12" i="2"/>
  <c r="C13" i="2"/>
  <c r="D13" i="2"/>
  <c r="E13" i="2"/>
  <c r="F13" i="2"/>
  <c r="G13" i="2"/>
  <c r="F14" i="2"/>
  <c r="F16" i="2"/>
  <c r="G16" i="2"/>
  <c r="F17" i="2"/>
  <c r="G19" i="2"/>
  <c r="G20" i="2"/>
  <c r="D14" i="2" l="1"/>
  <c r="E28" i="3"/>
  <c r="F20" i="2"/>
  <c r="N64" i="3"/>
  <c r="F23" i="2" s="1"/>
  <c r="H28" i="3"/>
  <c r="B13" i="2"/>
  <c r="W64" i="3"/>
  <c r="G23" i="2" s="1"/>
  <c r="G14" i="2"/>
  <c r="F19" i="2"/>
  <c r="J36" i="3"/>
  <c r="I36" i="3"/>
  <c r="D12" i="1"/>
  <c r="B17" i="2"/>
  <c r="E36" i="3"/>
  <c r="D16" i="2"/>
  <c r="L38" i="3"/>
  <c r="E17" i="2" s="1"/>
  <c r="B16" i="2"/>
  <c r="I62" i="3"/>
  <c r="E13" i="1" s="1"/>
  <c r="L60" i="3"/>
  <c r="L62" i="3" s="1"/>
  <c r="J60" i="3"/>
  <c r="J62" i="3" s="1"/>
  <c r="D20" i="2" s="1"/>
  <c r="C20" i="2"/>
  <c r="H60" i="3"/>
  <c r="H62" i="3" s="1"/>
  <c r="I38" i="3"/>
  <c r="E12" i="1" s="1"/>
  <c r="F12" i="1" s="1"/>
  <c r="C16" i="2"/>
  <c r="J38" i="3"/>
  <c r="E11" i="1"/>
  <c r="E15" i="1" l="1"/>
  <c r="E62" i="3"/>
  <c r="D11" i="1"/>
  <c r="B14" i="2"/>
  <c r="B19" i="2"/>
  <c r="D19" i="2"/>
  <c r="E60" i="3"/>
  <c r="E19" i="2"/>
  <c r="L64" i="3"/>
  <c r="E23" i="2" s="1"/>
  <c r="E20" i="2"/>
  <c r="B20" i="2"/>
  <c r="D13" i="1"/>
  <c r="H64" i="3"/>
  <c r="B23" i="2" s="1"/>
  <c r="I64" i="3"/>
  <c r="C23" i="2" s="1"/>
  <c r="C17" i="2"/>
  <c r="D17" i="2"/>
  <c r="E38" i="3"/>
  <c r="J64" i="3"/>
  <c r="F11" i="1"/>
  <c r="F13" i="1" l="1"/>
  <c r="D15" i="1"/>
  <c r="F15" i="1"/>
  <c r="M23" i="1" s="1"/>
  <c r="L24" i="1" s="1"/>
  <c r="M24" i="1" s="1"/>
  <c r="M26" i="1" s="1"/>
  <c r="E64" i="3"/>
  <c r="D23" i="2"/>
  <c r="F8" i="1" l="1"/>
  <c r="I9" i="1"/>
  <c r="I8" i="1"/>
  <c r="F9" i="1"/>
</calcChain>
</file>

<file path=xl/sharedStrings.xml><?xml version="1.0" encoding="utf-8"?>
<sst xmlns="http://schemas.openxmlformats.org/spreadsheetml/2006/main" count="441" uniqueCount="221">
  <si>
    <t>V module</t>
  </si>
  <si>
    <t>Hlavička1</t>
  </si>
  <si>
    <t>Mena</t>
  </si>
  <si>
    <t>Hlavička2</t>
  </si>
  <si>
    <t>Obdobie</t>
  </si>
  <si>
    <t>Miesto:</t>
  </si>
  <si>
    <t>Rozpočet:</t>
  </si>
  <si>
    <t>Rozpočet</t>
  </si>
  <si>
    <t>Krycí list rozpočtu v</t>
  </si>
  <si>
    <t>EUR</t>
  </si>
  <si>
    <t>JKSO :</t>
  </si>
  <si>
    <t>Spracoval:</t>
  </si>
  <si>
    <t>Čerpanie</t>
  </si>
  <si>
    <t>Krycí list splátky v</t>
  </si>
  <si>
    <t>za obdobie</t>
  </si>
  <si>
    <t>Mesiac 2011</t>
  </si>
  <si>
    <t xml:space="preserve"> </t>
  </si>
  <si>
    <t>Dňa:</t>
  </si>
  <si>
    <t>04.11.2020</t>
  </si>
  <si>
    <t>Zmluva č.:</t>
  </si>
  <si>
    <t>VK</t>
  </si>
  <si>
    <t>Krycí list výrobnej kalkulácie v</t>
  </si>
  <si>
    <t xml:space="preserve"> Odberateľ:</t>
  </si>
  <si>
    <t/>
  </si>
  <si>
    <t>IČO:</t>
  </si>
  <si>
    <t>DIČ:</t>
  </si>
  <si>
    <t>VF</t>
  </si>
  <si>
    <t xml:space="preserve"> Dodávateľ:</t>
  </si>
  <si>
    <t xml:space="preserve"> Projektant:</t>
  </si>
  <si>
    <t>M3 OP</t>
  </si>
  <si>
    <t>M2 UP</t>
  </si>
  <si>
    <t>M2 ZP</t>
  </si>
  <si>
    <t>M</t>
  </si>
  <si>
    <t>A</t>
  </si>
  <si>
    <t xml:space="preserve"> ZRN</t>
  </si>
  <si>
    <t>Konštrukcie</t>
  </si>
  <si>
    <t>Špecifikovaný materiál</t>
  </si>
  <si>
    <t>Spolu ZRN</t>
  </si>
  <si>
    <t>B</t>
  </si>
  <si>
    <t>IN - Individuálne náklady</t>
  </si>
  <si>
    <t>C</t>
  </si>
  <si>
    <t>NUS - náklady umiestnenia stavby</t>
  </si>
  <si>
    <t xml:space="preserve"> HSV:</t>
  </si>
  <si>
    <t xml:space="preserve"> Práce nadčas</t>
  </si>
  <si>
    <t xml:space="preserve"> Zariadenie staveniska</t>
  </si>
  <si>
    <t xml:space="preserve"> PSV:</t>
  </si>
  <si>
    <t xml:space="preserve"> Murárske výpomoce</t>
  </si>
  <si>
    <t xml:space="preserve"> Prevádzkové vplyvy</t>
  </si>
  <si>
    <t xml:space="preserve"> MCE:</t>
  </si>
  <si>
    <t xml:space="preserve"> Bez pevnej podlahy</t>
  </si>
  <si>
    <t xml:space="preserve"> Sťažené podmienky</t>
  </si>
  <si>
    <t xml:space="preserve"> Iné:</t>
  </si>
  <si>
    <t xml:space="preserve"> Súčet:</t>
  </si>
  <si>
    <t xml:space="preserve">Súčet riadkov 6 až 9: </t>
  </si>
  <si>
    <t xml:space="preserve">Súčet riadkov 11 až 14: </t>
  </si>
  <si>
    <t>projektant, rozpočtár, cenár</t>
  </si>
  <si>
    <t>dodávateľ, zhotoviteľ</t>
  </si>
  <si>
    <t>D</t>
  </si>
  <si>
    <t>ON - ostatné náklady</t>
  </si>
  <si>
    <t>dátum:</t>
  </si>
  <si>
    <t>podpis:</t>
  </si>
  <si>
    <t xml:space="preserve"> Ostatné náklady uvedené v rozpočte</t>
  </si>
  <si>
    <t>pečiatka:</t>
  </si>
  <si>
    <t xml:space="preserve"> Inžinierska činnosť</t>
  </si>
  <si>
    <t xml:space="preserve"> Projektové práce</t>
  </si>
  <si>
    <t xml:space="preserve">Súčet riadkov 16 až 19: </t>
  </si>
  <si>
    <t>odberateľ, obstarávateľ</t>
  </si>
  <si>
    <t>E</t>
  </si>
  <si>
    <t>Celkové náklady</t>
  </si>
  <si>
    <t xml:space="preserve">Súčet riadkov 5, 10, 15 a 20: </t>
  </si>
  <si>
    <t xml:space="preserve"> DPH   20% z:</t>
  </si>
  <si>
    <t xml:space="preserve"> DPH    0% z:</t>
  </si>
  <si>
    <t xml:space="preserve">Súčet riadkov 21 až 23: </t>
  </si>
  <si>
    <t>F</t>
  </si>
  <si>
    <t xml:space="preserve"> Odpočet - prípočet</t>
  </si>
  <si>
    <t xml:space="preserve">Odberateľ: </t>
  </si>
  <si>
    <t xml:space="preserve">Spracoval:                                         </t>
  </si>
  <si>
    <t xml:space="preserve">Projektant: </t>
  </si>
  <si>
    <t xml:space="preserve">JKSO : </t>
  </si>
  <si>
    <t>Rekapitulácia rozpočtu v</t>
  </si>
  <si>
    <t xml:space="preserve">Dodávateľ: </t>
  </si>
  <si>
    <t>Rekapitulácia splátky v</t>
  </si>
  <si>
    <t>Rekapitulácia výrobnej kalkulácie v</t>
  </si>
  <si>
    <t>Popis položky, stavebného dielu, remesla</t>
  </si>
  <si>
    <t>Špecifikovaný</t>
  </si>
  <si>
    <t>Spolu</t>
  </si>
  <si>
    <t>Hmotnosť v tonách</t>
  </si>
  <si>
    <t>Suť v tonách</t>
  </si>
  <si>
    <t>materiál</t>
  </si>
  <si>
    <t>Nh</t>
  </si>
  <si>
    <t>1 - ZEMNE PRÁCE</t>
  </si>
  <si>
    <t>9 - OSTATNÉ KONŠTRUKCIE A PRÁCE</t>
  </si>
  <si>
    <t xml:space="preserve">PRÁCE A DODÁVKY HSV  spolu: </t>
  </si>
  <si>
    <t>723 - Vnútorný plynovod</t>
  </si>
  <si>
    <t xml:space="preserve">PRÁCE A DODÁVKY PSV  spolu: </t>
  </si>
  <si>
    <t>272 - Vedenia rúrové vonkajšie - plynovody</t>
  </si>
  <si>
    <t xml:space="preserve">PRÁCE A DODÁVKY M  spolu: </t>
  </si>
  <si>
    <t>Za rozpočet celkom</t>
  </si>
  <si>
    <t>Prehľad rozpočtových nákladov v</t>
  </si>
  <si>
    <t>Súpis vykonaných prác a dodávok v</t>
  </si>
  <si>
    <t>Prehľad kalkulovaných nákladov v</t>
  </si>
  <si>
    <t>Por.</t>
  </si>
  <si>
    <t>Kód</t>
  </si>
  <si>
    <t>Kód položky</t>
  </si>
  <si>
    <t>Popis položky, stavebného dielu, remesla,</t>
  </si>
  <si>
    <t>Množstvo</t>
  </si>
  <si>
    <t>Merná</t>
  </si>
  <si>
    <t>Jednotková</t>
  </si>
  <si>
    <t>DPH</t>
  </si>
  <si>
    <t>Pozícia</t>
  </si>
  <si>
    <t>Vyňatý</t>
  </si>
  <si>
    <t>Vysoká sadzba</t>
  </si>
  <si>
    <t>Typ</t>
  </si>
  <si>
    <t>X</t>
  </si>
  <si>
    <t>Y</t>
  </si>
  <si>
    <t>Klasifikácia</t>
  </si>
  <si>
    <t>Katalógové</t>
  </si>
  <si>
    <t>číslo</t>
  </si>
  <si>
    <t>cenníka</t>
  </si>
  <si>
    <t>výkaz-výmer</t>
  </si>
  <si>
    <t>výmera</t>
  </si>
  <si>
    <t>jednotka</t>
  </si>
  <si>
    <t>cena</t>
  </si>
  <si>
    <t>%</t>
  </si>
  <si>
    <t>rozpočtované</t>
  </si>
  <si>
    <t>od začiatku</t>
  </si>
  <si>
    <t>dodatok</t>
  </si>
  <si>
    <t>z režimu stavba</t>
  </si>
  <si>
    <t>DPH ( materiál )</t>
  </si>
  <si>
    <t>položky</t>
  </si>
  <si>
    <t>produkcie</t>
  </si>
  <si>
    <t>Ceny</t>
  </si>
  <si>
    <t>272</t>
  </si>
  <si>
    <t xml:space="preserve">                    </t>
  </si>
  <si>
    <t>45.11.21</t>
  </si>
  <si>
    <t xml:space="preserve">0103020202          </t>
  </si>
  <si>
    <t>45.11.24</t>
  </si>
  <si>
    <t xml:space="preserve">0106020101002       </t>
  </si>
  <si>
    <t xml:space="preserve">010602              </t>
  </si>
  <si>
    <t xml:space="preserve">0106070007001       </t>
  </si>
  <si>
    <t xml:space="preserve">0104010007001       </t>
  </si>
  <si>
    <t xml:space="preserve">0104040207001       </t>
  </si>
  <si>
    <t>MAT</t>
  </si>
  <si>
    <t xml:space="preserve">t       </t>
  </si>
  <si>
    <t>14.21.12</t>
  </si>
  <si>
    <t xml:space="preserve">99822-2081   </t>
  </si>
  <si>
    <t xml:space="preserve">Presun hmôt pre lôžko a obsyp plyn. potrubia,  povrch.úprav komunikácií                                                 </t>
  </si>
  <si>
    <t>45.21.42</t>
  </si>
  <si>
    <t xml:space="preserve">270104              </t>
  </si>
  <si>
    <t xml:space="preserve">9 - OSTATNÉ KONŠTRUKCIE A PRÁCE  spolu: </t>
  </si>
  <si>
    <t>PRÁCE A DODÁVKY PSV</t>
  </si>
  <si>
    <t>721</t>
  </si>
  <si>
    <t xml:space="preserve">72323-4351   </t>
  </si>
  <si>
    <t xml:space="preserve">kus     </t>
  </si>
  <si>
    <t>I</t>
  </si>
  <si>
    <t xml:space="preserve">  .  .  </t>
  </si>
  <si>
    <t xml:space="preserve">72323-9103   </t>
  </si>
  <si>
    <t>45.33.30</t>
  </si>
  <si>
    <t xml:space="preserve">880303              </t>
  </si>
  <si>
    <t xml:space="preserve">422 3J1055   </t>
  </si>
  <si>
    <t>29.13.13</t>
  </si>
  <si>
    <t xml:space="preserve">1230303             </t>
  </si>
  <si>
    <t xml:space="preserve">422 4F1205   </t>
  </si>
  <si>
    <t xml:space="preserve">723 - Vnútorný plynovod  spolu: </t>
  </si>
  <si>
    <t>PRÁCE A DODÁVKY M</t>
  </si>
  <si>
    <t xml:space="preserve">80208-1220   </t>
  </si>
  <si>
    <t xml:space="preserve">80210-1032   </t>
  </si>
  <si>
    <t xml:space="preserve">m       </t>
  </si>
  <si>
    <t xml:space="preserve">286 139820   </t>
  </si>
  <si>
    <t>25.21.22</t>
  </si>
  <si>
    <t xml:space="preserve">80211-1032   </t>
  </si>
  <si>
    <t xml:space="preserve">286 3A0303   </t>
  </si>
  <si>
    <t xml:space="preserve">612 682             </t>
  </si>
  <si>
    <t xml:space="preserve">80211-5032   </t>
  </si>
  <si>
    <t xml:space="preserve">286 3A0802   </t>
  </si>
  <si>
    <t xml:space="preserve">612 093             </t>
  </si>
  <si>
    <t xml:space="preserve">80211-8052   </t>
  </si>
  <si>
    <t xml:space="preserve">286 3A1106   </t>
  </si>
  <si>
    <t xml:space="preserve">615 646             </t>
  </si>
  <si>
    <t xml:space="preserve">80214-0032   </t>
  </si>
  <si>
    <t xml:space="preserve">286 3A3502   </t>
  </si>
  <si>
    <t xml:space="preserve">612 580             </t>
  </si>
  <si>
    <t xml:space="preserve">80322-1010   </t>
  </si>
  <si>
    <t xml:space="preserve">Vyhľadávací vodič na potrubí z PE D do 150                                                                              </t>
  </si>
  <si>
    <t>45.21.41</t>
  </si>
  <si>
    <t xml:space="preserve">80322-2000   </t>
  </si>
  <si>
    <t xml:space="preserve">80322-3000   </t>
  </si>
  <si>
    <t xml:space="preserve">Uloženie PE fólie na obsyp                                                                                              </t>
  </si>
  <si>
    <t xml:space="preserve">80344-0050   </t>
  </si>
  <si>
    <t xml:space="preserve">Hlavná tlaková skúška vzduchom 0,6 MPa  50                                                                              </t>
  </si>
  <si>
    <t xml:space="preserve">80349-0050   </t>
  </si>
  <si>
    <t xml:space="preserve">80383-0000   </t>
  </si>
  <si>
    <t xml:space="preserve">80590-0008   </t>
  </si>
  <si>
    <t xml:space="preserve">Geodetické zameranie - prípojka                                                                                         </t>
  </si>
  <si>
    <t xml:space="preserve">ks      </t>
  </si>
  <si>
    <t xml:space="preserve">272 - Vedenia rúrové vonkajšie - plynovody  spolu: </t>
  </si>
  <si>
    <t>Uzatvorenie plynovodu DN 80  balonovaním</t>
  </si>
  <si>
    <t>Navárok pre balon DN 80</t>
  </si>
  <si>
    <t>USTR prechod DN 150/D160PE</t>
  </si>
  <si>
    <t>Obtok plnoprietokový D 50</t>
  </si>
  <si>
    <t>Guľový uzáver D 50</t>
  </si>
  <si>
    <t xml:space="preserve">Uloženie plynovod. potrubia do ryhy z tlak. rúr polyetyl. PE vonk. priemer D 160                                          </t>
  </si>
  <si>
    <t xml:space="preserve">Rúrka PE-100 SDR 11,0(0,7Mpa) d 160                                                                         </t>
  </si>
  <si>
    <t xml:space="preserve">Montáž elektrotvaroviek MB objímka so zarážkou PE100 SDR11, rúry vonk. pr. D 160mm                                        </t>
  </si>
  <si>
    <t xml:space="preserve">Objímka so zarážkou MB - 612 682 d 160                                                                                  </t>
  </si>
  <si>
    <t xml:space="preserve">Montáž elektrotvaroviek W90° koleno PE100 SDR11 D 50mm                                                                   </t>
  </si>
  <si>
    <t xml:space="preserve">Koleno elektrotvarovkové W 90st.612 093 d 160                                                                          </t>
  </si>
  <si>
    <t xml:space="preserve">Uloženie plynovod. potrubia do ryhy z tlak. rúr polyetyl. PE vonk. priemer D 50         </t>
  </si>
  <si>
    <t>Serwiwrap izol. Páska</t>
  </si>
  <si>
    <t>sub</t>
  </si>
  <si>
    <t xml:space="preserve">Dátum: </t>
  </si>
  <si>
    <t>Stavba :Fričovce - Tribúna a šatne na futbalovom ihrisku</t>
  </si>
  <si>
    <t>Objekt : SO 02 Peložka STL plynovodu</t>
  </si>
  <si>
    <t xml:space="preserve">Rúrka PE-100 SDR 11,0(0,7Mpa) D 50           </t>
  </si>
  <si>
    <t>Premeranie signal. Vodiča</t>
  </si>
  <si>
    <t>Revízie, technolog. Postup</t>
  </si>
  <si>
    <t>TI - odsúhlasenia PD a úradná skúška</t>
  </si>
  <si>
    <t>Elektroiskrová skúška</t>
  </si>
  <si>
    <t>Objekt :SO 02 Peložka STL plynovodu</t>
  </si>
  <si>
    <t xml:space="preserve"> Objekt :SO 02 Peložka STL plynovodu</t>
  </si>
  <si>
    <t xml:space="preserve"> Stavba :Fričovce - Tribúna a šatne na futbalovom ihrisku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</si>
</sst>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164" formatCode="_-* #,##0\ &quot;Sk&quot;_-;\-* #,##0\ &quot;Sk&quot;_-;_-* &quot;-&quot;\ &quot;Sk&quot;_-;_-@_-"/>
    <numFmt numFmtId="165" formatCode="#,##0.000"/>
    <numFmt numFmtId="166" formatCode="#,##0.00000"/>
    <numFmt numFmtId="167" formatCode="#,##0&quot; &quot;"/>
    <numFmt numFmtId="168" formatCode="#,##0\ &quot;Sk&quot;"/>
    <numFmt numFmtId="169" formatCode="#,##0\ _S_k"/>
    <numFmt numFmtId="170" formatCode="#,##0&quot; Sk&quot;;[Red]&quot;-&quot;#,##0&quot; Sk&quot;"/>
  </numFmts>
  <fonts count="18">
    <font>
      <sz val="10"/>
      <name val="Arial"/>
      <charset val="238"/>
    </font>
    <font>
      <sz val="8"/>
      <name val="Arial Narrow"/>
      <family val="2"/>
      <charset val="238"/>
    </font>
    <font>
      <b/>
      <sz val="10"/>
      <name val="Arial Narrow"/>
      <family val="2"/>
      <charset val="238"/>
    </font>
    <font>
      <b/>
      <sz val="8"/>
      <name val="Arial Narrow"/>
      <family val="2"/>
      <charset val="238"/>
    </font>
    <font>
      <sz val="10"/>
      <name val="Arial CE"/>
      <family val="2"/>
      <charset val="238"/>
    </font>
    <font>
      <sz val="10"/>
      <name val="Arial CE"/>
      <family val="2"/>
      <charset val="238"/>
    </font>
    <font>
      <b/>
      <sz val="7"/>
      <name val="Letter Gothic CE"/>
      <charset val="238"/>
    </font>
    <font>
      <sz val="8"/>
      <color indexed="12"/>
      <name val="Arial Narrow"/>
      <family val="2"/>
      <charset val="238"/>
    </font>
    <font>
      <sz val="11"/>
      <color indexed="8"/>
      <name val="Calibri"/>
      <family val="2"/>
      <charset val="238"/>
    </font>
    <font>
      <sz val="11"/>
      <color indexed="9"/>
      <name val="Calibri"/>
      <family val="2"/>
      <charset val="238"/>
    </font>
    <font>
      <b/>
      <sz val="11"/>
      <color indexed="8"/>
      <name val="Calibri"/>
      <family val="2"/>
      <charset val="238"/>
    </font>
    <font>
      <b/>
      <sz val="18"/>
      <color indexed="62"/>
      <name val="Cambria"/>
      <family val="2"/>
      <charset val="238"/>
    </font>
    <font>
      <sz val="11"/>
      <color indexed="10"/>
      <name val="Calibri"/>
      <family val="2"/>
      <charset val="238"/>
    </font>
    <font>
      <b/>
      <sz val="18"/>
      <color theme="3"/>
      <name val="Cambria"/>
      <family val="2"/>
      <charset val="238"/>
      <scheme val="major"/>
    </font>
    <font>
      <sz val="11"/>
      <color rgb="FFFF000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29">
    <fill>
      <patternFill patternType="none"/>
    </fill>
    <fill>
      <patternFill patternType="gray125"/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22"/>
      </patternFill>
    </fill>
    <fill>
      <patternFill patternType="solid">
        <fgColor indexed="27"/>
      </patternFill>
    </fill>
    <fill>
      <patternFill patternType="solid">
        <fgColor indexed="43"/>
      </patternFill>
    </fill>
    <fill>
      <patternFill patternType="solid">
        <fgColor indexed="45"/>
      </patternFill>
    </fill>
    <fill>
      <patternFill patternType="solid">
        <fgColor indexed="53"/>
      </patternFill>
    </fill>
    <fill>
      <patternFill patternType="solid">
        <fgColor indexed="51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65">
    <border>
      <left/>
      <right/>
      <top/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thin">
        <color indexed="56"/>
      </top>
      <bottom style="double">
        <color indexed="56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 style="thin">
        <color indexed="64"/>
      </bottom>
      <diagonal/>
    </border>
    <border>
      <left/>
      <right style="thin">
        <color indexed="64"/>
      </right>
      <top style="thick">
        <color indexed="64"/>
      </top>
      <bottom style="thin">
        <color indexed="64"/>
      </bottom>
      <diagonal/>
    </border>
    <border>
      <left/>
      <right/>
      <top style="thick">
        <color indexed="64"/>
      </top>
      <bottom style="thin">
        <color indexed="64"/>
      </bottom>
      <diagonal/>
    </border>
    <border>
      <left/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 style="thin">
        <color indexed="64"/>
      </right>
      <top/>
      <bottom style="thick">
        <color indexed="64"/>
      </bottom>
      <diagonal/>
    </border>
    <border>
      <left/>
      <right style="thin">
        <color indexed="64"/>
      </right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/>
      <bottom style="thick">
        <color indexed="64"/>
      </bottom>
      <diagonal/>
    </border>
    <border>
      <left style="double">
        <color indexed="64"/>
      </left>
      <right/>
      <top style="double">
        <color indexed="64"/>
      </top>
      <bottom style="hair">
        <color indexed="64"/>
      </bottom>
      <diagonal/>
    </border>
    <border>
      <left/>
      <right/>
      <top style="double">
        <color indexed="64"/>
      </top>
      <bottom style="hair">
        <color indexed="64"/>
      </bottom>
      <diagonal/>
    </border>
    <border>
      <left/>
      <right style="double">
        <color indexed="64"/>
      </right>
      <top style="double">
        <color indexed="64"/>
      </top>
      <bottom style="hair">
        <color indexed="64"/>
      </bottom>
      <diagonal/>
    </border>
    <border>
      <left style="double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64"/>
      </left>
      <right/>
      <top style="hair">
        <color indexed="64"/>
      </top>
      <bottom style="double">
        <color indexed="64"/>
      </bottom>
      <diagonal/>
    </border>
    <border>
      <left/>
      <right/>
      <top style="hair">
        <color indexed="64"/>
      </top>
      <bottom style="double">
        <color indexed="64"/>
      </bottom>
      <diagonal/>
    </border>
    <border>
      <left/>
      <right style="double">
        <color indexed="64"/>
      </right>
      <top style="hair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 style="hair">
        <color indexed="64"/>
      </left>
      <right style="hair">
        <color indexed="64"/>
      </right>
      <top style="double">
        <color indexed="64"/>
      </top>
      <bottom style="thin">
        <color indexed="64"/>
      </bottom>
      <diagonal/>
    </border>
    <border>
      <left style="hair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hair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double">
        <color indexed="64"/>
      </right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double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64"/>
      </left>
      <right style="hair">
        <color indexed="64"/>
      </right>
      <top style="hair">
        <color indexed="64"/>
      </top>
      <bottom style="double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double">
        <color indexed="64"/>
      </bottom>
      <diagonal/>
    </border>
    <border>
      <left/>
      <right style="hair">
        <color indexed="64"/>
      </right>
      <top style="hair">
        <color indexed="64"/>
      </top>
      <bottom style="double">
        <color indexed="64"/>
      </bottom>
      <diagonal/>
    </border>
    <border>
      <left style="hair">
        <color indexed="64"/>
      </left>
      <right/>
      <top style="hair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/>
      <top/>
      <bottom/>
      <diagonal/>
    </border>
    <border>
      <left/>
      <right/>
      <top/>
      <bottom style="hair">
        <color indexed="64"/>
      </bottom>
      <diagonal/>
    </border>
    <border>
      <left/>
      <right style="double">
        <color indexed="64"/>
      </right>
      <top/>
      <bottom style="hair">
        <color indexed="64"/>
      </bottom>
      <diagonal/>
    </border>
    <border>
      <left/>
      <right style="double">
        <color indexed="64"/>
      </right>
      <top/>
      <bottom/>
      <diagonal/>
    </border>
    <border>
      <left/>
      <right/>
      <top style="hair">
        <color indexed="64"/>
      </top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 style="hair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hair">
        <color indexed="64"/>
      </right>
      <top style="double">
        <color indexed="64"/>
      </top>
      <bottom style="double">
        <color indexed="64"/>
      </bottom>
      <diagonal/>
    </border>
    <border>
      <left style="hair">
        <color indexed="64"/>
      </left>
      <right/>
      <top style="double">
        <color indexed="64"/>
      </top>
      <bottom style="double">
        <color indexed="64"/>
      </bottom>
      <diagonal/>
    </border>
    <border>
      <left style="hair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 style="hair">
        <color indexed="64"/>
      </right>
      <top style="double">
        <color indexed="64"/>
      </top>
      <bottom style="hair">
        <color indexed="64"/>
      </bottom>
      <diagonal/>
    </border>
    <border>
      <left/>
      <right style="hair">
        <color indexed="64"/>
      </right>
      <top/>
      <bottom style="double">
        <color indexed="64"/>
      </bottom>
      <diagonal/>
    </border>
    <border>
      <left style="hair">
        <color indexed="64"/>
      </left>
      <right style="double">
        <color indexed="64"/>
      </right>
      <top/>
      <bottom style="hair">
        <color indexed="64"/>
      </bottom>
      <diagonal/>
    </border>
    <border>
      <left style="hair">
        <color indexed="64"/>
      </left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double">
        <color indexed="64"/>
      </right>
      <top style="hair">
        <color indexed="64"/>
      </top>
      <bottom/>
      <diagonal/>
    </border>
    <border>
      <left style="medium">
        <color indexed="64"/>
      </left>
      <right style="double">
        <color indexed="64"/>
      </right>
      <top style="medium">
        <color indexed="64"/>
      </top>
      <bottom style="double">
        <color indexed="64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/>
    <xf numFmtId="0" fontId="6" fillId="0" borderId="1">
      <alignment vertical="center"/>
    </xf>
    <xf numFmtId="0" fontId="6" fillId="0" borderId="1" applyFont="0" applyFill="0" applyBorder="0">
      <alignment vertical="center"/>
    </xf>
    <xf numFmtId="170" fontId="6" fillId="0" borderId="1"/>
    <xf numFmtId="0" fontId="6" fillId="0" borderId="1" applyFont="0" applyFill="0"/>
    <xf numFmtId="164" fontId="5" fillId="0" borderId="0" applyFont="0" applyFill="0" applyBorder="0" applyAlignment="0" applyProtection="0"/>
    <xf numFmtId="0" fontId="8" fillId="2" borderId="0" applyNumberFormat="0" applyBorder="0" applyAlignment="0" applyProtection="0"/>
    <xf numFmtId="0" fontId="8" fillId="3" borderId="0" applyNumberFormat="0" applyBorder="0" applyAlignment="0" applyProtection="0"/>
    <xf numFmtId="0" fontId="8" fillId="4" borderId="0" applyNumberFormat="0" applyBorder="0" applyAlignment="0" applyProtection="0"/>
    <xf numFmtId="0" fontId="8" fillId="5" borderId="0" applyNumberFormat="0" applyBorder="0" applyAlignment="0" applyProtection="0"/>
    <xf numFmtId="0" fontId="8" fillId="6" borderId="0" applyNumberFormat="0" applyBorder="0" applyAlignment="0" applyProtection="0"/>
    <xf numFmtId="0" fontId="8" fillId="4" borderId="0" applyNumberFormat="0" applyBorder="0" applyAlignment="0" applyProtection="0"/>
    <xf numFmtId="0" fontId="8" fillId="6" borderId="0" applyNumberFormat="0" applyBorder="0" applyAlignment="0" applyProtection="0"/>
    <xf numFmtId="0" fontId="8" fillId="3" borderId="0" applyNumberFormat="0" applyBorder="0" applyAlignment="0" applyProtection="0"/>
    <xf numFmtId="0" fontId="8" fillId="7" borderId="0" applyNumberFormat="0" applyBorder="0" applyAlignment="0" applyProtection="0"/>
    <xf numFmtId="0" fontId="8" fillId="8" borderId="0" applyNumberFormat="0" applyBorder="0" applyAlignment="0" applyProtection="0"/>
    <xf numFmtId="0" fontId="8" fillId="6" borderId="0" applyNumberFormat="0" applyBorder="0" applyAlignment="0" applyProtection="0"/>
    <xf numFmtId="0" fontId="8" fillId="4" borderId="0" applyNumberFormat="0" applyBorder="0" applyAlignment="0" applyProtection="0"/>
    <xf numFmtId="0" fontId="9" fillId="6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8" borderId="0" applyNumberFormat="0" applyBorder="0" applyAlignment="0" applyProtection="0"/>
    <xf numFmtId="0" fontId="9" fillId="6" borderId="0" applyNumberFormat="0" applyBorder="0" applyAlignment="0" applyProtection="0"/>
    <xf numFmtId="0" fontId="9" fillId="3" borderId="0" applyNumberFormat="0" applyBorder="0" applyAlignment="0" applyProtection="0"/>
    <xf numFmtId="0" fontId="10" fillId="0" borderId="2" applyNumberFormat="0" applyFill="0" applyAlignment="0" applyProtection="0"/>
    <xf numFmtId="0" fontId="5" fillId="0" borderId="0"/>
    <xf numFmtId="0" fontId="11" fillId="0" borderId="0" applyNumberFormat="0" applyFill="0" applyBorder="0" applyAlignment="0" applyProtection="0"/>
    <xf numFmtId="0" fontId="4" fillId="0" borderId="0"/>
    <xf numFmtId="0" fontId="6" fillId="0" borderId="3" applyBorder="0">
      <alignment vertical="center"/>
    </xf>
    <xf numFmtId="0" fontId="12" fillId="0" borderId="0" applyNumberFormat="0" applyFill="0" applyBorder="0" applyAlignment="0" applyProtection="0"/>
    <xf numFmtId="0" fontId="6" fillId="0" borderId="3">
      <alignment vertical="center"/>
    </xf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5" fillId="0" borderId="64" applyNumberFormat="0" applyFill="0" applyAlignment="0" applyProtection="0"/>
    <xf numFmtId="0" fontId="16" fillId="11" borderId="0" applyNumberFormat="0" applyBorder="0" applyAlignment="0" applyProtection="0"/>
    <xf numFmtId="0" fontId="16" fillId="12" borderId="0" applyNumberFormat="0" applyBorder="0" applyAlignment="0" applyProtection="0"/>
    <xf numFmtId="0" fontId="17" fillId="13" borderId="0" applyNumberFormat="0" applyBorder="0" applyAlignment="0" applyProtection="0"/>
    <xf numFmtId="0" fontId="16" fillId="14" borderId="0" applyNumberFormat="0" applyBorder="0" applyAlignment="0" applyProtection="0"/>
    <xf numFmtId="0" fontId="16" fillId="15" borderId="0" applyNumberFormat="0" applyBorder="0" applyAlignment="0" applyProtection="0"/>
    <xf numFmtId="0" fontId="17" fillId="16" borderId="0" applyNumberFormat="0" applyBorder="0" applyAlignment="0" applyProtection="0"/>
    <xf numFmtId="0" fontId="16" fillId="17" borderId="0" applyNumberFormat="0" applyBorder="0" applyAlignment="0" applyProtection="0"/>
    <xf numFmtId="0" fontId="16" fillId="18" borderId="0" applyNumberFormat="0" applyBorder="0" applyAlignment="0" applyProtection="0"/>
    <xf numFmtId="0" fontId="17" fillId="19" borderId="0" applyNumberFormat="0" applyBorder="0" applyAlignment="0" applyProtection="0"/>
    <xf numFmtId="0" fontId="16" fillId="20" borderId="0" applyNumberFormat="0" applyBorder="0" applyAlignment="0" applyProtection="0"/>
    <xf numFmtId="0" fontId="16" fillId="21" borderId="0" applyNumberFormat="0" applyBorder="0" applyAlignment="0" applyProtection="0"/>
    <xf numFmtId="0" fontId="17" fillId="22" borderId="0" applyNumberFormat="0" applyBorder="0" applyAlignment="0" applyProtection="0"/>
    <xf numFmtId="0" fontId="16" fillId="23" borderId="0" applyNumberFormat="0" applyBorder="0" applyAlignment="0" applyProtection="0"/>
    <xf numFmtId="0" fontId="16" fillId="24" borderId="0" applyNumberFormat="0" applyBorder="0" applyAlignment="0" applyProtection="0"/>
    <xf numFmtId="0" fontId="17" fillId="25" borderId="0" applyNumberFormat="0" applyBorder="0" applyAlignment="0" applyProtection="0"/>
    <xf numFmtId="0" fontId="16" fillId="26" borderId="0" applyNumberFormat="0" applyBorder="0" applyAlignment="0" applyProtection="0"/>
    <xf numFmtId="0" fontId="16" fillId="27" borderId="0" applyNumberFormat="0" applyBorder="0" applyAlignment="0" applyProtection="0"/>
    <xf numFmtId="0" fontId="17" fillId="28" borderId="0" applyNumberFormat="0" applyBorder="0" applyAlignment="0" applyProtection="0"/>
  </cellStyleXfs>
  <cellXfs count="134">
    <xf numFmtId="0" fontId="0" fillId="0" borderId="0" xfId="0"/>
    <xf numFmtId="0" fontId="1" fillId="0" borderId="0" xfId="0" applyFont="1" applyProtection="1"/>
    <xf numFmtId="49" fontId="1" fillId="0" borderId="0" xfId="0" applyNumberFormat="1" applyFont="1" applyAlignment="1" applyProtection="1">
      <alignment horizontal="center"/>
    </xf>
    <xf numFmtId="49" fontId="1" fillId="0" borderId="0" xfId="0" applyNumberFormat="1" applyFont="1" applyAlignment="1" applyProtection="1"/>
    <xf numFmtId="0" fontId="2" fillId="0" borderId="0" xfId="0" applyFont="1" applyProtection="1"/>
    <xf numFmtId="165" fontId="1" fillId="0" borderId="0" xfId="0" applyNumberFormat="1" applyFont="1" applyProtection="1"/>
    <xf numFmtId="4" fontId="1" fillId="0" borderId="0" xfId="0" applyNumberFormat="1" applyFont="1" applyProtection="1"/>
    <xf numFmtId="166" fontId="1" fillId="0" borderId="0" xfId="0" applyNumberFormat="1" applyFont="1" applyProtection="1"/>
    <xf numFmtId="49" fontId="1" fillId="0" borderId="0" xfId="0" applyNumberFormat="1" applyFont="1" applyProtection="1"/>
    <xf numFmtId="0" fontId="1" fillId="0" borderId="4" xfId="0" applyFont="1" applyBorder="1" applyAlignment="1" applyProtection="1">
      <alignment horizontal="center"/>
    </xf>
    <xf numFmtId="0" fontId="1" fillId="0" borderId="5" xfId="0" applyFont="1" applyBorder="1" applyAlignment="1" applyProtection="1">
      <alignment horizontal="center"/>
    </xf>
    <xf numFmtId="0" fontId="1" fillId="0" borderId="6" xfId="0" applyFont="1" applyBorder="1" applyAlignment="1" applyProtection="1">
      <alignment horizontal="centerContinuous"/>
    </xf>
    <xf numFmtId="0" fontId="1" fillId="0" borderId="7" xfId="0" applyFont="1" applyBorder="1" applyAlignment="1" applyProtection="1">
      <alignment horizontal="centerContinuous"/>
    </xf>
    <xf numFmtId="0" fontId="1" fillId="0" borderId="8" xfId="0" applyFont="1" applyBorder="1" applyAlignment="1" applyProtection="1">
      <alignment horizontal="centerContinuous"/>
    </xf>
    <xf numFmtId="0" fontId="1" fillId="0" borderId="9" xfId="0" applyFont="1" applyBorder="1" applyAlignment="1" applyProtection="1">
      <alignment horizontal="center"/>
    </xf>
    <xf numFmtId="0" fontId="1" fillId="0" borderId="10" xfId="0" applyFont="1" applyBorder="1" applyAlignment="1" applyProtection="1">
      <alignment horizontal="center"/>
    </xf>
    <xf numFmtId="0" fontId="1" fillId="0" borderId="11" xfId="0" applyFont="1" applyBorder="1" applyAlignment="1" applyProtection="1">
      <alignment horizontal="center"/>
    </xf>
    <xf numFmtId="0" fontId="1" fillId="0" borderId="11" xfId="0" applyFont="1" applyBorder="1" applyAlignment="1" applyProtection="1">
      <alignment horizontal="center" vertical="center"/>
    </xf>
    <xf numFmtId="0" fontId="1" fillId="0" borderId="12" xfId="0" applyFont="1" applyBorder="1" applyAlignment="1" applyProtection="1">
      <alignment horizontal="center"/>
    </xf>
    <xf numFmtId="0" fontId="1" fillId="0" borderId="13" xfId="0" applyFont="1" applyBorder="1" applyAlignment="1" applyProtection="1">
      <alignment horizontal="center"/>
    </xf>
    <xf numFmtId="0" fontId="1" fillId="0" borderId="14" xfId="0" applyFont="1" applyBorder="1" applyAlignment="1" applyProtection="1">
      <alignment horizontal="center"/>
    </xf>
    <xf numFmtId="0" fontId="1" fillId="0" borderId="15" xfId="0" applyFont="1" applyBorder="1" applyAlignment="1" applyProtection="1">
      <alignment horizontal="center"/>
    </xf>
    <xf numFmtId="0" fontId="1" fillId="0" borderId="16" xfId="0" applyFont="1" applyBorder="1" applyAlignment="1" applyProtection="1">
      <alignment horizontal="center"/>
    </xf>
    <xf numFmtId="0" fontId="3" fillId="0" borderId="0" xfId="0" applyFont="1" applyProtection="1"/>
    <xf numFmtId="0" fontId="2" fillId="0" borderId="0" xfId="27" applyFont="1" applyAlignment="1">
      <alignment horizontal="left" vertical="center"/>
    </xf>
    <xf numFmtId="0" fontId="1" fillId="0" borderId="17" xfId="27" applyFont="1" applyBorder="1" applyAlignment="1">
      <alignment horizontal="left" vertical="center"/>
    </xf>
    <xf numFmtId="0" fontId="1" fillId="0" borderId="18" xfId="27" applyFont="1" applyBorder="1" applyAlignment="1">
      <alignment horizontal="left" vertical="center"/>
    </xf>
    <xf numFmtId="0" fontId="1" fillId="0" borderId="18" xfId="27" applyFont="1" applyBorder="1" applyAlignment="1">
      <alignment horizontal="right" vertical="center"/>
    </xf>
    <xf numFmtId="0" fontId="1" fillId="0" borderId="19" xfId="27" applyFont="1" applyBorder="1" applyAlignment="1">
      <alignment horizontal="left" vertical="center"/>
    </xf>
    <xf numFmtId="0" fontId="1" fillId="0" borderId="20" xfId="27" applyFont="1" applyBorder="1" applyAlignment="1">
      <alignment horizontal="left" vertical="center"/>
    </xf>
    <xf numFmtId="0" fontId="1" fillId="0" borderId="21" xfId="27" applyFont="1" applyBorder="1" applyAlignment="1">
      <alignment horizontal="left" vertical="center"/>
    </xf>
    <xf numFmtId="0" fontId="1" fillId="0" borderId="21" xfId="27" applyFont="1" applyBorder="1" applyAlignment="1">
      <alignment horizontal="right" vertical="center"/>
    </xf>
    <xf numFmtId="0" fontId="1" fillId="0" borderId="22" xfId="27" applyFont="1" applyBorder="1" applyAlignment="1">
      <alignment horizontal="left" vertical="center"/>
    </xf>
    <xf numFmtId="0" fontId="1" fillId="0" borderId="23" xfId="27" applyFont="1" applyBorder="1" applyAlignment="1">
      <alignment horizontal="left" vertical="center"/>
    </xf>
    <xf numFmtId="0" fontId="1" fillId="0" borderId="24" xfId="27" applyFont="1" applyBorder="1" applyAlignment="1">
      <alignment horizontal="left" vertical="center"/>
    </xf>
    <xf numFmtId="0" fontId="1" fillId="0" borderId="24" xfId="27" applyFont="1" applyBorder="1" applyAlignment="1">
      <alignment horizontal="right" vertical="center"/>
    </xf>
    <xf numFmtId="0" fontId="1" fillId="0" borderId="25" xfId="27" applyFont="1" applyBorder="1" applyAlignment="1">
      <alignment horizontal="left" vertical="center"/>
    </xf>
    <xf numFmtId="0" fontId="1" fillId="0" borderId="26" xfId="27" applyFont="1" applyBorder="1" applyAlignment="1">
      <alignment horizontal="left" vertical="center"/>
    </xf>
    <xf numFmtId="0" fontId="1" fillId="0" borderId="27" xfId="27" applyFont="1" applyBorder="1" applyAlignment="1">
      <alignment horizontal="left" vertical="center"/>
    </xf>
    <xf numFmtId="0" fontId="1" fillId="0" borderId="27" xfId="27" applyFont="1" applyBorder="1" applyAlignment="1">
      <alignment horizontal="center" vertical="center"/>
    </xf>
    <xf numFmtId="0" fontId="1" fillId="0" borderId="28" xfId="27" applyFont="1" applyBorder="1" applyAlignment="1">
      <alignment horizontal="center" vertical="center"/>
    </xf>
    <xf numFmtId="0" fontId="1" fillId="0" borderId="29" xfId="27" applyFont="1" applyBorder="1" applyAlignment="1">
      <alignment horizontal="centerContinuous" vertical="center"/>
    </xf>
    <xf numFmtId="0" fontId="1" fillId="0" borderId="30" xfId="27" applyFont="1" applyBorder="1" applyAlignment="1">
      <alignment horizontal="centerContinuous" vertical="center"/>
    </xf>
    <xf numFmtId="0" fontId="1" fillId="0" borderId="31" xfId="27" applyFont="1" applyBorder="1" applyAlignment="1">
      <alignment horizontal="centerContinuous" vertical="center"/>
    </xf>
    <xf numFmtId="0" fontId="1" fillId="0" borderId="32" xfId="27" applyFont="1" applyBorder="1" applyAlignment="1">
      <alignment horizontal="center" vertical="center"/>
    </xf>
    <xf numFmtId="0" fontId="1" fillId="0" borderId="33" xfId="27" applyFont="1" applyBorder="1" applyAlignment="1">
      <alignment horizontal="left" vertical="center"/>
    </xf>
    <xf numFmtId="0" fontId="1" fillId="0" borderId="34" xfId="27" applyFont="1" applyBorder="1" applyAlignment="1">
      <alignment horizontal="left" vertical="center"/>
    </xf>
    <xf numFmtId="10" fontId="1" fillId="0" borderId="35" xfId="27" applyNumberFormat="1" applyFont="1" applyBorder="1" applyAlignment="1">
      <alignment horizontal="right" vertical="center"/>
    </xf>
    <xf numFmtId="0" fontId="1" fillId="0" borderId="36" xfId="27" applyFont="1" applyBorder="1" applyAlignment="1">
      <alignment horizontal="center" vertical="center"/>
    </xf>
    <xf numFmtId="0" fontId="1" fillId="0" borderId="3" xfId="27" applyFont="1" applyBorder="1" applyAlignment="1">
      <alignment horizontal="left" vertical="center"/>
    </xf>
    <xf numFmtId="0" fontId="1" fillId="0" borderId="37" xfId="27" applyFont="1" applyBorder="1" applyAlignment="1">
      <alignment horizontal="left" vertical="center"/>
    </xf>
    <xf numFmtId="10" fontId="1" fillId="0" borderId="38" xfId="27" applyNumberFormat="1" applyFont="1" applyBorder="1" applyAlignment="1">
      <alignment horizontal="right" vertical="center"/>
    </xf>
    <xf numFmtId="0" fontId="1" fillId="0" borderId="39" xfId="27" applyFont="1" applyBorder="1" applyAlignment="1">
      <alignment horizontal="center" vertical="center"/>
    </xf>
    <xf numFmtId="0" fontId="1" fillId="0" borderId="40" xfId="27" applyFont="1" applyBorder="1" applyAlignment="1">
      <alignment horizontal="left" vertical="center"/>
    </xf>
    <xf numFmtId="0" fontId="1" fillId="0" borderId="41" xfId="27" applyFont="1" applyBorder="1" applyAlignment="1">
      <alignment horizontal="center" vertical="center"/>
    </xf>
    <xf numFmtId="0" fontId="1" fillId="0" borderId="40" xfId="27" applyFont="1" applyBorder="1" applyAlignment="1">
      <alignment horizontal="right" vertical="center"/>
    </xf>
    <xf numFmtId="0" fontId="1" fillId="0" borderId="42" xfId="27" applyFont="1" applyBorder="1" applyAlignment="1">
      <alignment horizontal="left" vertical="center"/>
    </xf>
    <xf numFmtId="0" fontId="1" fillId="0" borderId="41" xfId="27" applyFont="1" applyBorder="1" applyAlignment="1">
      <alignment horizontal="right" vertical="center"/>
    </xf>
    <xf numFmtId="0" fontId="1" fillId="0" borderId="43" xfId="27" applyFont="1" applyBorder="1" applyAlignment="1">
      <alignment horizontal="centerContinuous" vertical="center"/>
    </xf>
    <xf numFmtId="0" fontId="1" fillId="0" borderId="44" xfId="27" applyFont="1" applyBorder="1" applyAlignment="1">
      <alignment horizontal="centerContinuous" vertical="center"/>
    </xf>
    <xf numFmtId="0" fontId="1" fillId="0" borderId="44" xfId="27" applyFont="1" applyBorder="1" applyAlignment="1">
      <alignment horizontal="center" vertical="center"/>
    </xf>
    <xf numFmtId="0" fontId="1" fillId="0" borderId="45" xfId="27" applyFont="1" applyBorder="1" applyAlignment="1">
      <alignment horizontal="centerContinuous" vertical="center"/>
    </xf>
    <xf numFmtId="0" fontId="1" fillId="0" borderId="46" xfId="27" applyFont="1" applyBorder="1" applyAlignment="1">
      <alignment horizontal="left" vertical="center"/>
    </xf>
    <xf numFmtId="0" fontId="1" fillId="0" borderId="47" xfId="27" applyFont="1" applyBorder="1" applyAlignment="1">
      <alignment horizontal="left" vertical="center"/>
    </xf>
    <xf numFmtId="0" fontId="1" fillId="0" borderId="48" xfId="27" applyFont="1" applyBorder="1" applyAlignment="1">
      <alignment horizontal="left" vertical="center"/>
    </xf>
    <xf numFmtId="0" fontId="1" fillId="0" borderId="0" xfId="27" applyFont="1" applyBorder="1" applyAlignment="1">
      <alignment horizontal="left" vertical="center"/>
    </xf>
    <xf numFmtId="0" fontId="1" fillId="0" borderId="49" xfId="27" applyFont="1" applyBorder="1" applyAlignment="1">
      <alignment horizontal="left" vertical="center"/>
    </xf>
    <xf numFmtId="0" fontId="1" fillId="0" borderId="38" xfId="27" applyFont="1" applyBorder="1" applyAlignment="1">
      <alignment horizontal="left" vertical="center"/>
    </xf>
    <xf numFmtId="0" fontId="1" fillId="0" borderId="46" xfId="27" applyFont="1" applyBorder="1" applyAlignment="1">
      <alignment horizontal="right" vertical="center"/>
    </xf>
    <xf numFmtId="0" fontId="1" fillId="0" borderId="0" xfId="27" applyFont="1" applyBorder="1" applyAlignment="1">
      <alignment horizontal="right" vertical="center"/>
    </xf>
    <xf numFmtId="0" fontId="1" fillId="0" borderId="50" xfId="27" applyFont="1" applyBorder="1" applyAlignment="1">
      <alignment horizontal="left" vertical="center"/>
    </xf>
    <xf numFmtId="0" fontId="1" fillId="0" borderId="35" xfId="27" applyFont="1" applyBorder="1" applyAlignment="1">
      <alignment horizontal="right" vertical="center"/>
    </xf>
    <xf numFmtId="0" fontId="1" fillId="0" borderId="51" xfId="27" applyFont="1" applyBorder="1" applyAlignment="1">
      <alignment horizontal="left" vertical="center"/>
    </xf>
    <xf numFmtId="0" fontId="1" fillId="0" borderId="52" xfId="27" applyFont="1" applyBorder="1" applyAlignment="1">
      <alignment horizontal="left" vertical="center"/>
    </xf>
    <xf numFmtId="0" fontId="1" fillId="0" borderId="53" xfId="27" applyFont="1" applyBorder="1" applyAlignment="1">
      <alignment horizontal="left" vertical="center"/>
    </xf>
    <xf numFmtId="0" fontId="1" fillId="0" borderId="0" xfId="27" applyFont="1"/>
    <xf numFmtId="0" fontId="1" fillId="0" borderId="0" xfId="27" applyFont="1" applyAlignment="1">
      <alignment horizontal="left" vertical="center"/>
    </xf>
    <xf numFmtId="0" fontId="3" fillId="0" borderId="54" xfId="27" applyFont="1" applyBorder="1" applyAlignment="1">
      <alignment horizontal="center" vertical="center"/>
    </xf>
    <xf numFmtId="167" fontId="1" fillId="0" borderId="30" xfId="27" applyNumberFormat="1" applyFont="1" applyBorder="1" applyAlignment="1">
      <alignment horizontal="centerContinuous" vertical="center"/>
    </xf>
    <xf numFmtId="0" fontId="3" fillId="0" borderId="55" xfId="27" applyFont="1" applyBorder="1" applyAlignment="1">
      <alignment horizontal="center" vertical="center"/>
    </xf>
    <xf numFmtId="0" fontId="1" fillId="0" borderId="56" xfId="27" applyFont="1" applyBorder="1" applyAlignment="1">
      <alignment horizontal="left" vertical="center"/>
    </xf>
    <xf numFmtId="167" fontId="1" fillId="0" borderId="57" xfId="27" applyNumberFormat="1" applyFont="1" applyBorder="1" applyAlignment="1">
      <alignment horizontal="right" vertical="center"/>
    </xf>
    <xf numFmtId="49" fontId="1" fillId="0" borderId="18" xfId="27" applyNumberFormat="1" applyFont="1" applyBorder="1" applyAlignment="1">
      <alignment horizontal="right" vertical="center"/>
    </xf>
    <xf numFmtId="49" fontId="1" fillId="0" borderId="21" xfId="27" applyNumberFormat="1" applyFont="1" applyBorder="1" applyAlignment="1">
      <alignment horizontal="right" vertical="center"/>
    </xf>
    <xf numFmtId="49" fontId="1" fillId="0" borderId="24" xfId="27" applyNumberFormat="1" applyFont="1" applyBorder="1" applyAlignment="1">
      <alignment horizontal="right" vertical="center"/>
    </xf>
    <xf numFmtId="0" fontId="1" fillId="0" borderId="17" xfId="27" applyFont="1" applyBorder="1" applyAlignment="1">
      <alignment horizontal="right" vertical="center"/>
    </xf>
    <xf numFmtId="0" fontId="1" fillId="0" borderId="51" xfId="27" applyFont="1" applyBorder="1" applyAlignment="1">
      <alignment horizontal="right" vertical="center"/>
    </xf>
    <xf numFmtId="0" fontId="1" fillId="0" borderId="52" xfId="27" applyFont="1" applyBorder="1" applyAlignment="1">
      <alignment vertical="center"/>
    </xf>
    <xf numFmtId="0" fontId="1" fillId="0" borderId="52" xfId="27" applyFont="1" applyBorder="1" applyAlignment="1">
      <alignment horizontal="right" vertical="center"/>
    </xf>
    <xf numFmtId="0" fontId="1" fillId="0" borderId="18" xfId="27" applyFont="1" applyBorder="1" applyAlignment="1">
      <alignment vertical="center"/>
    </xf>
    <xf numFmtId="169" fontId="1" fillId="0" borderId="18" xfId="27" applyNumberFormat="1" applyFont="1" applyBorder="1" applyAlignment="1">
      <alignment horizontal="left" vertical="center"/>
    </xf>
    <xf numFmtId="169" fontId="1" fillId="0" borderId="52" xfId="27" applyNumberFormat="1" applyFont="1" applyBorder="1" applyAlignment="1">
      <alignment horizontal="left" vertical="center"/>
    </xf>
    <xf numFmtId="168" fontId="1" fillId="0" borderId="18" xfId="27" applyNumberFormat="1" applyFont="1" applyBorder="1" applyAlignment="1">
      <alignment horizontal="right" vertical="center"/>
    </xf>
    <xf numFmtId="168" fontId="1" fillId="0" borderId="52" xfId="27" applyNumberFormat="1" applyFont="1" applyBorder="1" applyAlignment="1">
      <alignment horizontal="right" vertical="center"/>
    </xf>
    <xf numFmtId="0" fontId="1" fillId="0" borderId="9" xfId="0" applyNumberFormat="1" applyFont="1" applyBorder="1" applyAlignment="1" applyProtection="1">
      <alignment horizontal="center"/>
    </xf>
    <xf numFmtId="0" fontId="1" fillId="0" borderId="13" xfId="0" applyNumberFormat="1" applyFont="1" applyBorder="1" applyAlignment="1" applyProtection="1">
      <alignment horizontal="center"/>
    </xf>
    <xf numFmtId="0" fontId="1" fillId="0" borderId="4" xfId="0" applyNumberFormat="1" applyFont="1" applyBorder="1" applyAlignment="1" applyProtection="1">
      <alignment horizontal="center"/>
    </xf>
    <xf numFmtId="0" fontId="1" fillId="0" borderId="5" xfId="0" applyNumberFormat="1" applyFont="1" applyBorder="1" applyAlignment="1" applyProtection="1">
      <alignment horizontal="center"/>
    </xf>
    <xf numFmtId="0" fontId="1" fillId="0" borderId="10" xfId="0" applyNumberFormat="1" applyFont="1" applyBorder="1" applyAlignment="1" applyProtection="1">
      <alignment horizontal="center"/>
    </xf>
    <xf numFmtId="0" fontId="1" fillId="0" borderId="11" xfId="0" applyNumberFormat="1" applyFont="1" applyBorder="1" applyAlignment="1" applyProtection="1">
      <alignment horizontal="center"/>
    </xf>
    <xf numFmtId="0" fontId="3" fillId="0" borderId="0" xfId="27" applyFont="1"/>
    <xf numFmtId="49" fontId="3" fillId="0" borderId="0" xfId="27" applyNumberFormat="1" applyFont="1"/>
    <xf numFmtId="0" fontId="7" fillId="0" borderId="0" xfId="0" applyFont="1" applyAlignment="1" applyProtection="1">
      <alignment horizontal="center"/>
      <protection locked="0"/>
    </xf>
    <xf numFmtId="0" fontId="1" fillId="0" borderId="0" xfId="0" applyFont="1" applyAlignment="1" applyProtection="1">
      <alignment horizontal="center"/>
    </xf>
    <xf numFmtId="3" fontId="1" fillId="0" borderId="58" xfId="27" applyNumberFormat="1" applyFont="1" applyBorder="1" applyAlignment="1">
      <alignment horizontal="right" vertical="center"/>
    </xf>
    <xf numFmtId="3" fontId="1" fillId="0" borderId="59" xfId="27" applyNumberFormat="1" applyFont="1" applyBorder="1" applyAlignment="1">
      <alignment horizontal="right" vertical="center"/>
    </xf>
    <xf numFmtId="3" fontId="1" fillId="0" borderId="19" xfId="27" applyNumberFormat="1" applyFont="1" applyBorder="1" applyAlignment="1">
      <alignment vertical="center"/>
    </xf>
    <xf numFmtId="3" fontId="1" fillId="0" borderId="53" xfId="27" applyNumberFormat="1" applyFont="1" applyBorder="1" applyAlignment="1">
      <alignment vertical="center"/>
    </xf>
    <xf numFmtId="49" fontId="1" fillId="0" borderId="0" xfId="0" applyNumberFormat="1" applyFont="1" applyAlignment="1" applyProtection="1">
      <alignment horizontal="left"/>
    </xf>
    <xf numFmtId="49" fontId="1" fillId="0" borderId="0" xfId="27" applyNumberFormat="1" applyFont="1"/>
    <xf numFmtId="0" fontId="1" fillId="0" borderId="0" xfId="0" applyFont="1" applyAlignment="1" applyProtection="1">
      <alignment horizontal="right" vertical="top"/>
    </xf>
    <xf numFmtId="49" fontId="1" fillId="0" borderId="0" xfId="0" applyNumberFormat="1" applyFont="1" applyAlignment="1" applyProtection="1">
      <alignment horizontal="center" vertical="top"/>
    </xf>
    <xf numFmtId="49" fontId="1" fillId="0" borderId="0" xfId="0" applyNumberFormat="1" applyFont="1" applyAlignment="1" applyProtection="1">
      <alignment vertical="top"/>
    </xf>
    <xf numFmtId="0" fontId="1" fillId="0" borderId="0" xfId="0" applyFont="1" applyAlignment="1" applyProtection="1">
      <alignment vertical="top"/>
    </xf>
    <xf numFmtId="165" fontId="1" fillId="0" borderId="0" xfId="0" applyNumberFormat="1" applyFont="1" applyAlignment="1" applyProtection="1">
      <alignment vertical="top"/>
    </xf>
    <xf numFmtId="4" fontId="1" fillId="0" borderId="0" xfId="0" applyNumberFormat="1" applyFont="1" applyAlignment="1" applyProtection="1">
      <alignment vertical="top"/>
    </xf>
    <xf numFmtId="166" fontId="1" fillId="0" borderId="0" xfId="0" applyNumberFormat="1" applyFont="1" applyAlignment="1" applyProtection="1">
      <alignment vertical="top"/>
    </xf>
    <xf numFmtId="0" fontId="1" fillId="0" borderId="0" xfId="0" applyFont="1" applyAlignment="1" applyProtection="1">
      <alignment horizontal="center" vertical="top"/>
    </xf>
    <xf numFmtId="0" fontId="1" fillId="0" borderId="0" xfId="0" applyFont="1" applyAlignment="1" applyProtection="1">
      <alignment vertical="top" wrapText="1"/>
    </xf>
    <xf numFmtId="4" fontId="1" fillId="0" borderId="33" xfId="27" applyNumberFormat="1" applyFont="1" applyBorder="1" applyAlignment="1">
      <alignment horizontal="right" vertical="center"/>
    </xf>
    <xf numFmtId="4" fontId="1" fillId="0" borderId="60" xfId="27" applyNumberFormat="1" applyFont="1" applyBorder="1" applyAlignment="1">
      <alignment horizontal="right" vertical="center"/>
    </xf>
    <xf numFmtId="4" fontId="1" fillId="0" borderId="3" xfId="27" applyNumberFormat="1" applyFont="1" applyBorder="1" applyAlignment="1">
      <alignment horizontal="right" vertical="center"/>
    </xf>
    <xf numFmtId="4" fontId="1" fillId="0" borderId="61" xfId="27" applyNumberFormat="1" applyFont="1" applyBorder="1" applyAlignment="1">
      <alignment horizontal="right" vertical="center"/>
    </xf>
    <xf numFmtId="4" fontId="1" fillId="0" borderId="62" xfId="27" applyNumberFormat="1" applyFont="1" applyBorder="1" applyAlignment="1">
      <alignment horizontal="right" vertical="center"/>
    </xf>
    <xf numFmtId="4" fontId="1" fillId="0" borderId="40" xfId="27" applyNumberFormat="1" applyFont="1" applyBorder="1" applyAlignment="1">
      <alignment horizontal="right" vertical="center"/>
    </xf>
    <xf numFmtId="4" fontId="1" fillId="0" borderId="42" xfId="27" applyNumberFormat="1" applyFont="1" applyBorder="1" applyAlignment="1">
      <alignment horizontal="right" vertical="center"/>
    </xf>
    <xf numFmtId="4" fontId="1" fillId="0" borderId="63" xfId="27" applyNumberFormat="1" applyFont="1" applyBorder="1" applyAlignment="1">
      <alignment horizontal="right" vertical="center"/>
    </xf>
    <xf numFmtId="4" fontId="1" fillId="0" borderId="38" xfId="27" applyNumberFormat="1" applyFont="1" applyBorder="1" applyAlignment="1">
      <alignment horizontal="right" vertical="center"/>
    </xf>
    <xf numFmtId="49" fontId="3" fillId="0" borderId="0" xfId="0" applyNumberFormat="1" applyFont="1" applyAlignment="1" applyProtection="1">
      <alignment vertical="top"/>
    </xf>
    <xf numFmtId="0" fontId="1" fillId="0" borderId="0" xfId="0" applyFont="1" applyAlignment="1" applyProtection="1">
      <alignment horizontal="right" vertical="top" wrapText="1"/>
    </xf>
    <xf numFmtId="4" fontId="3" fillId="0" borderId="0" xfId="0" applyNumberFormat="1" applyFont="1" applyAlignment="1" applyProtection="1">
      <alignment vertical="top"/>
    </xf>
    <xf numFmtId="166" fontId="3" fillId="0" borderId="0" xfId="0" applyNumberFormat="1" applyFont="1" applyAlignment="1" applyProtection="1">
      <alignment vertical="top"/>
    </xf>
    <xf numFmtId="165" fontId="3" fillId="0" borderId="0" xfId="0" applyNumberFormat="1" applyFont="1" applyAlignment="1" applyProtection="1">
      <alignment vertical="top"/>
    </xf>
    <xf numFmtId="0" fontId="3" fillId="0" borderId="0" xfId="0" applyFont="1" applyAlignment="1" applyProtection="1">
      <alignment vertical="top" wrapText="1"/>
    </xf>
  </cellXfs>
  <cellStyles count="52">
    <cellStyle name="1 000 Sk" xfId="1"/>
    <cellStyle name="1 000,-  Sk" xfId="2"/>
    <cellStyle name="1 000,- Kč" xfId="3"/>
    <cellStyle name="1 000,- Sk" xfId="4"/>
    <cellStyle name="1000 Sk_fakturuj99" xfId="5"/>
    <cellStyle name="20 % – Zvýraznění1" xfId="6"/>
    <cellStyle name="20 % – Zvýraznění2" xfId="7"/>
    <cellStyle name="20 % – Zvýraznění3" xfId="8"/>
    <cellStyle name="20 % – Zvýraznění4" xfId="9"/>
    <cellStyle name="20 % – Zvýraznění5" xfId="10"/>
    <cellStyle name="20 % – Zvýraznění6" xfId="11"/>
    <cellStyle name="20 % - zvýraznenie1" xfId="34" builtinId="30" hidden="1"/>
    <cellStyle name="20 % - zvýraznenie2" xfId="37" builtinId="34" hidden="1"/>
    <cellStyle name="20 % - zvýraznenie3" xfId="40" builtinId="38" hidden="1"/>
    <cellStyle name="20 % - zvýraznenie4" xfId="43" builtinId="42" hidden="1"/>
    <cellStyle name="20 % - zvýraznenie5" xfId="46" builtinId="46" hidden="1"/>
    <cellStyle name="20 % - zvýraznenie6" xfId="49" builtinId="50" hidden="1"/>
    <cellStyle name="40 % – Zvýraznění1" xfId="12"/>
    <cellStyle name="40 % – Zvýraznění2" xfId="13"/>
    <cellStyle name="40 % – Zvýraznění3" xfId="14"/>
    <cellStyle name="40 % – Zvýraznění4" xfId="15"/>
    <cellStyle name="40 % – Zvýraznění5" xfId="16"/>
    <cellStyle name="40 % – Zvýraznění6" xfId="17"/>
    <cellStyle name="40 % - zvýraznenie1" xfId="35" builtinId="31" hidden="1"/>
    <cellStyle name="40 % - zvýraznenie2" xfId="38" builtinId="35" hidden="1"/>
    <cellStyle name="40 % - zvýraznenie3" xfId="41" builtinId="39" hidden="1"/>
    <cellStyle name="40 % - zvýraznenie4" xfId="44" builtinId="43" hidden="1"/>
    <cellStyle name="40 % - zvýraznenie5" xfId="47" builtinId="47" hidden="1"/>
    <cellStyle name="40 % - zvýraznenie6" xfId="50" builtinId="51" hidden="1"/>
    <cellStyle name="60 % – Zvýraznění1" xfId="18"/>
    <cellStyle name="60 % – Zvýraznění2" xfId="19"/>
    <cellStyle name="60 % – Zvýraznění3" xfId="20"/>
    <cellStyle name="60 % – Zvýraznění4" xfId="21"/>
    <cellStyle name="60 % – Zvýraznění5" xfId="22"/>
    <cellStyle name="60 % – Zvýraznění6" xfId="23"/>
    <cellStyle name="60 % - zvýraznenie1" xfId="36" builtinId="32" hidden="1"/>
    <cellStyle name="60 % - zvýraznenie2" xfId="39" builtinId="36" hidden="1"/>
    <cellStyle name="60 % - zvýraznenie3" xfId="42" builtinId="40" hidden="1"/>
    <cellStyle name="60 % - zvýraznenie4" xfId="45" builtinId="44" hidden="1"/>
    <cellStyle name="60 % - zvýraznenie5" xfId="48" builtinId="48" hidden="1"/>
    <cellStyle name="60 % - zvýraznenie6" xfId="51" builtinId="52" hidden="1"/>
    <cellStyle name="Celkem" xfId="24"/>
    <cellStyle name="data" xfId="25"/>
    <cellStyle name="Název" xfId="26"/>
    <cellStyle name="Normálne" xfId="0" builtinId="0"/>
    <cellStyle name="normálne_KLs" xfId="27"/>
    <cellStyle name="Spolu" xfId="33" builtinId="25" hidden="1"/>
    <cellStyle name="TEXT" xfId="28"/>
    <cellStyle name="Text upozornění" xfId="29"/>
    <cellStyle name="Text upozornenia" xfId="32" builtinId="11" hidden="1"/>
    <cellStyle name="TEXT1" xfId="30"/>
    <cellStyle name="Titul" xfId="31" builtinId="15" hidden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AD29"/>
  <sheetViews>
    <sheetView showGridLines="0" showZeros="0" tabSelected="1" zoomScale="120" zoomScaleNormal="120" workbookViewId="0">
      <selection activeCell="B3" sqref="B3"/>
    </sheetView>
  </sheetViews>
  <sheetFormatPr defaultRowHeight="12.75"/>
  <cols>
    <col min="1" max="1" width="0.7109375" style="75" customWidth="1"/>
    <col min="2" max="2" width="3.7109375" style="75" customWidth="1"/>
    <col min="3" max="3" width="6.85546875" style="75" customWidth="1"/>
    <col min="4" max="6" width="14" style="75" customWidth="1"/>
    <col min="7" max="7" width="3.85546875" style="75" customWidth="1"/>
    <col min="8" max="8" width="22.7109375" style="75" customWidth="1"/>
    <col min="9" max="9" width="14" style="75" customWidth="1"/>
    <col min="10" max="10" width="4.28515625" style="75" customWidth="1"/>
    <col min="11" max="11" width="19.7109375" style="75" customWidth="1"/>
    <col min="12" max="12" width="9.7109375" style="75" customWidth="1"/>
    <col min="13" max="13" width="14" style="75" customWidth="1"/>
    <col min="14" max="14" width="0.7109375" style="75" customWidth="1"/>
    <col min="15" max="15" width="1.42578125" style="75" customWidth="1"/>
    <col min="16" max="23" width="9.140625" style="75"/>
    <col min="24" max="25" width="5.7109375" style="75" customWidth="1"/>
    <col min="26" max="26" width="6.5703125" style="75" customWidth="1"/>
    <col min="27" max="27" width="21.42578125" style="75" customWidth="1"/>
    <col min="28" max="28" width="4.28515625" style="75" customWidth="1"/>
    <col min="29" max="29" width="8.28515625" style="75" customWidth="1"/>
    <col min="30" max="30" width="8.7109375" style="75" customWidth="1"/>
    <col min="31" max="16384" width="9.140625" style="75"/>
  </cols>
  <sheetData>
    <row r="1" spans="2:30" ht="28.5" customHeight="1" thickBot="1">
      <c r="B1" s="76"/>
      <c r="C1" s="76"/>
      <c r="D1" s="76"/>
      <c r="E1" s="76"/>
      <c r="F1" s="76"/>
      <c r="G1" s="76"/>
      <c r="H1" s="24" t="str">
        <f>CONCATENATE(AA2," ",AB2," ",AC2," ",AD2)</f>
        <v xml:space="preserve">Krycí list rozpočtu v EUR  </v>
      </c>
      <c r="I1" s="76"/>
      <c r="J1" s="76"/>
      <c r="K1" s="76"/>
      <c r="L1" s="76"/>
      <c r="M1" s="76"/>
      <c r="Z1" s="75" t="s">
        <v>0</v>
      </c>
      <c r="AA1" s="75" t="s">
        <v>1</v>
      </c>
      <c r="AB1" s="75" t="s">
        <v>2</v>
      </c>
      <c r="AC1" s="75" t="s">
        <v>3</v>
      </c>
      <c r="AD1" s="75" t="s">
        <v>4</v>
      </c>
    </row>
    <row r="2" spans="2:30" ht="18" customHeight="1" thickTop="1">
      <c r="B2" s="25" t="s">
        <v>220</v>
      </c>
      <c r="C2" s="26"/>
      <c r="D2" s="26"/>
      <c r="E2" s="26"/>
      <c r="F2" s="26"/>
      <c r="G2" s="27" t="s">
        <v>5</v>
      </c>
      <c r="H2" s="26"/>
      <c r="I2" s="26"/>
      <c r="J2" s="27" t="s">
        <v>6</v>
      </c>
      <c r="K2" s="26"/>
      <c r="L2" s="26"/>
      <c r="M2" s="28"/>
      <c r="Z2" s="75" t="s">
        <v>7</v>
      </c>
      <c r="AA2" s="100" t="s">
        <v>8</v>
      </c>
      <c r="AB2" s="100" t="s">
        <v>9</v>
      </c>
      <c r="AC2" s="100"/>
      <c r="AD2" s="101"/>
    </row>
    <row r="3" spans="2:30" ht="18" customHeight="1">
      <c r="B3" s="29" t="s">
        <v>219</v>
      </c>
      <c r="C3" s="30"/>
      <c r="D3" s="30"/>
      <c r="E3" s="30"/>
      <c r="F3" s="30"/>
      <c r="G3" s="31" t="s">
        <v>10</v>
      </c>
      <c r="H3" s="30"/>
      <c r="I3" s="30"/>
      <c r="J3" s="31" t="s">
        <v>11</v>
      </c>
      <c r="K3" s="30"/>
      <c r="L3" s="30"/>
      <c r="M3" s="32"/>
      <c r="Z3" s="75" t="s">
        <v>12</v>
      </c>
      <c r="AA3" s="100" t="s">
        <v>13</v>
      </c>
      <c r="AB3" s="100" t="s">
        <v>9</v>
      </c>
      <c r="AC3" s="100" t="s">
        <v>14</v>
      </c>
      <c r="AD3" s="101" t="s">
        <v>15</v>
      </c>
    </row>
    <row r="4" spans="2:30" ht="18" customHeight="1" thickBot="1">
      <c r="B4" s="33" t="s">
        <v>16</v>
      </c>
      <c r="C4" s="34"/>
      <c r="D4" s="34"/>
      <c r="E4" s="34"/>
      <c r="F4" s="34"/>
      <c r="G4" s="35"/>
      <c r="H4" s="34"/>
      <c r="I4" s="34"/>
      <c r="J4" s="35" t="s">
        <v>17</v>
      </c>
      <c r="K4" s="34" t="s">
        <v>18</v>
      </c>
      <c r="L4" s="34" t="s">
        <v>19</v>
      </c>
      <c r="M4" s="36"/>
      <c r="Z4" s="75" t="s">
        <v>20</v>
      </c>
      <c r="AA4" s="100" t="s">
        <v>21</v>
      </c>
      <c r="AB4" s="100" t="s">
        <v>9</v>
      </c>
      <c r="AC4" s="100"/>
      <c r="AD4" s="101"/>
    </row>
    <row r="5" spans="2:30" ht="18" customHeight="1" thickTop="1">
      <c r="B5" s="25" t="s">
        <v>22</v>
      </c>
      <c r="C5" s="26"/>
      <c r="D5" s="26"/>
      <c r="E5" s="26"/>
      <c r="F5" s="26"/>
      <c r="G5" s="82" t="s">
        <v>23</v>
      </c>
      <c r="H5" s="26"/>
      <c r="I5" s="26"/>
      <c r="J5" s="26" t="s">
        <v>24</v>
      </c>
      <c r="K5" s="26"/>
      <c r="L5" s="26" t="s">
        <v>25</v>
      </c>
      <c r="M5" s="28"/>
      <c r="Z5" s="75" t="s">
        <v>26</v>
      </c>
      <c r="AA5" s="100" t="s">
        <v>13</v>
      </c>
      <c r="AB5" s="100" t="s">
        <v>9</v>
      </c>
      <c r="AC5" s="100" t="s">
        <v>14</v>
      </c>
      <c r="AD5" s="101" t="s">
        <v>15</v>
      </c>
    </row>
    <row r="6" spans="2:30" ht="18" customHeight="1">
      <c r="B6" s="29" t="s">
        <v>27</v>
      </c>
      <c r="C6" s="30"/>
      <c r="D6" s="30"/>
      <c r="E6" s="30"/>
      <c r="F6" s="30"/>
      <c r="G6" s="83" t="s">
        <v>23</v>
      </c>
      <c r="H6" s="30"/>
      <c r="I6" s="30"/>
      <c r="J6" s="30" t="s">
        <v>24</v>
      </c>
      <c r="K6" s="30"/>
      <c r="L6" s="30" t="s">
        <v>25</v>
      </c>
      <c r="M6" s="32"/>
    </row>
    <row r="7" spans="2:30" ht="18" customHeight="1" thickBot="1">
      <c r="B7" s="33" t="s">
        <v>28</v>
      </c>
      <c r="C7" s="34"/>
      <c r="D7" s="34"/>
      <c r="E7" s="34"/>
      <c r="F7" s="34"/>
      <c r="G7" s="84" t="s">
        <v>23</v>
      </c>
      <c r="H7" s="34"/>
      <c r="I7" s="34"/>
      <c r="J7" s="34" t="s">
        <v>24</v>
      </c>
      <c r="K7" s="34"/>
      <c r="L7" s="34" t="s">
        <v>25</v>
      </c>
      <c r="M7" s="36"/>
    </row>
    <row r="8" spans="2:30" ht="18" customHeight="1" thickTop="1">
      <c r="B8" s="85">
        <v>1</v>
      </c>
      <c r="C8" s="89" t="s">
        <v>29</v>
      </c>
      <c r="D8" s="90"/>
      <c r="E8" s="92"/>
      <c r="F8" s="104">
        <f>IF(B8&lt;&gt;0,ROUND($M$26/B8,0),0)</f>
        <v>0</v>
      </c>
      <c r="G8" s="82">
        <v>1</v>
      </c>
      <c r="H8" s="89" t="s">
        <v>30</v>
      </c>
      <c r="I8" s="104">
        <f>IF(G8&lt;&gt;0,ROUND($M$26/G8,0),0)</f>
        <v>0</v>
      </c>
      <c r="J8" s="27"/>
      <c r="K8" s="89"/>
      <c r="L8" s="92"/>
      <c r="M8" s="106">
        <f>IF(J8&lt;&gt;0,ROUND($M$26/J8,0),0)</f>
        <v>0</v>
      </c>
    </row>
    <row r="9" spans="2:30" ht="18" customHeight="1" thickBot="1">
      <c r="B9" s="86">
        <v>1</v>
      </c>
      <c r="C9" s="87" t="s">
        <v>31</v>
      </c>
      <c r="D9" s="91"/>
      <c r="E9" s="93"/>
      <c r="F9" s="105">
        <f>IF(B9&lt;&gt;0,ROUND($M$26/B9,0),0)</f>
        <v>0</v>
      </c>
      <c r="G9" s="88">
        <v>1</v>
      </c>
      <c r="H9" s="87" t="s">
        <v>32</v>
      </c>
      <c r="I9" s="105">
        <f>IF(G9&lt;&gt;0,ROUND($M$26/G9,0),0)</f>
        <v>0</v>
      </c>
      <c r="J9" s="88"/>
      <c r="K9" s="87"/>
      <c r="L9" s="93"/>
      <c r="M9" s="107">
        <f>IF(J9&lt;&gt;0,ROUND($M$26/J9,0),0)</f>
        <v>0</v>
      </c>
    </row>
    <row r="10" spans="2:30" ht="18" customHeight="1" thickTop="1">
      <c r="B10" s="77" t="s">
        <v>33</v>
      </c>
      <c r="C10" s="38" t="s">
        <v>34</v>
      </c>
      <c r="D10" s="39" t="s">
        <v>35</v>
      </c>
      <c r="E10" s="39" t="s">
        <v>36</v>
      </c>
      <c r="F10" s="40" t="s">
        <v>37</v>
      </c>
      <c r="G10" s="77" t="s">
        <v>38</v>
      </c>
      <c r="H10" s="41" t="s">
        <v>39</v>
      </c>
      <c r="I10" s="42"/>
      <c r="J10" s="77" t="s">
        <v>40</v>
      </c>
      <c r="K10" s="41" t="s">
        <v>41</v>
      </c>
      <c r="L10" s="43"/>
      <c r="M10" s="42"/>
    </row>
    <row r="11" spans="2:30" ht="18" customHeight="1">
      <c r="B11" s="44">
        <v>1</v>
      </c>
      <c r="C11" s="45" t="s">
        <v>42</v>
      </c>
      <c r="D11" s="119">
        <f>Prehlad!H28</f>
        <v>0</v>
      </c>
      <c r="E11" s="119">
        <f>Prehlad!I28</f>
        <v>0</v>
      </c>
      <c r="F11" s="120">
        <f>D11+E11</f>
        <v>0</v>
      </c>
      <c r="G11" s="44">
        <v>6</v>
      </c>
      <c r="H11" s="45" t="s">
        <v>43</v>
      </c>
      <c r="I11" s="120">
        <v>0</v>
      </c>
      <c r="J11" s="44">
        <v>11</v>
      </c>
      <c r="K11" s="46" t="s">
        <v>44</v>
      </c>
      <c r="L11" s="47">
        <v>0</v>
      </c>
      <c r="M11" s="120">
        <v>0</v>
      </c>
    </row>
    <row r="12" spans="2:30" ht="18" customHeight="1">
      <c r="B12" s="48">
        <v>2</v>
      </c>
      <c r="C12" s="49" t="s">
        <v>45</v>
      </c>
      <c r="D12" s="121">
        <f>Prehlad!H38</f>
        <v>0</v>
      </c>
      <c r="E12" s="121">
        <f>Prehlad!I38</f>
        <v>0</v>
      </c>
      <c r="F12" s="120">
        <f>D12+E12</f>
        <v>0</v>
      </c>
      <c r="G12" s="48">
        <v>7</v>
      </c>
      <c r="H12" s="49" t="s">
        <v>46</v>
      </c>
      <c r="I12" s="122">
        <v>0</v>
      </c>
      <c r="J12" s="48">
        <v>12</v>
      </c>
      <c r="K12" s="50" t="s">
        <v>47</v>
      </c>
      <c r="L12" s="51">
        <v>0</v>
      </c>
      <c r="M12" s="122">
        <v>0</v>
      </c>
    </row>
    <row r="13" spans="2:30" ht="18" customHeight="1">
      <c r="B13" s="48">
        <v>3</v>
      </c>
      <c r="C13" s="49" t="s">
        <v>48</v>
      </c>
      <c r="D13" s="121">
        <f>Prehlad!H62</f>
        <v>0</v>
      </c>
      <c r="E13" s="121">
        <f>Prehlad!I62</f>
        <v>0</v>
      </c>
      <c r="F13" s="120">
        <f>D13+E13</f>
        <v>0</v>
      </c>
      <c r="G13" s="48">
        <v>8</v>
      </c>
      <c r="H13" s="49" t="s">
        <v>49</v>
      </c>
      <c r="I13" s="122">
        <v>0</v>
      </c>
      <c r="J13" s="48">
        <v>13</v>
      </c>
      <c r="K13" s="50" t="s">
        <v>50</v>
      </c>
      <c r="L13" s="51">
        <v>0</v>
      </c>
      <c r="M13" s="122">
        <v>0</v>
      </c>
    </row>
    <row r="14" spans="2:30" ht="18" customHeight="1" thickBot="1">
      <c r="B14" s="48">
        <v>4</v>
      </c>
      <c r="C14" s="49" t="s">
        <v>51</v>
      </c>
      <c r="D14" s="121"/>
      <c r="E14" s="121"/>
      <c r="F14" s="123">
        <f>D14+E14</f>
        <v>0</v>
      </c>
      <c r="G14" s="48">
        <v>9</v>
      </c>
      <c r="H14" s="49" t="s">
        <v>16</v>
      </c>
      <c r="I14" s="122">
        <v>0</v>
      </c>
      <c r="J14" s="48">
        <v>14</v>
      </c>
      <c r="K14" s="50" t="s">
        <v>16</v>
      </c>
      <c r="L14" s="51">
        <v>0</v>
      </c>
      <c r="M14" s="122">
        <v>0</v>
      </c>
    </row>
    <row r="15" spans="2:30" ht="18" customHeight="1" thickBot="1">
      <c r="B15" s="52">
        <v>5</v>
      </c>
      <c r="C15" s="53" t="s">
        <v>52</v>
      </c>
      <c r="D15" s="124">
        <f>SUM(D11:D14)</f>
        <v>0</v>
      </c>
      <c r="E15" s="125">
        <f>SUM(E11:E14)</f>
        <v>0</v>
      </c>
      <c r="F15" s="126">
        <f>SUM(F11:F14)</f>
        <v>0</v>
      </c>
      <c r="G15" s="54">
        <v>10</v>
      </c>
      <c r="H15" s="55" t="s">
        <v>53</v>
      </c>
      <c r="I15" s="126">
        <f>SUM(I11:I14)</f>
        <v>0</v>
      </c>
      <c r="J15" s="52">
        <v>15</v>
      </c>
      <c r="K15" s="56"/>
      <c r="L15" s="57" t="s">
        <v>54</v>
      </c>
      <c r="M15" s="126">
        <f>SUM(M11:M14)</f>
        <v>0</v>
      </c>
    </row>
    <row r="16" spans="2:30" ht="18" customHeight="1" thickTop="1">
      <c r="B16" s="58" t="s">
        <v>55</v>
      </c>
      <c r="C16" s="59"/>
      <c r="D16" s="59"/>
      <c r="E16" s="59"/>
      <c r="F16" s="60"/>
      <c r="G16" s="58" t="s">
        <v>56</v>
      </c>
      <c r="H16" s="59"/>
      <c r="I16" s="61"/>
      <c r="J16" s="77" t="s">
        <v>57</v>
      </c>
      <c r="K16" s="41" t="s">
        <v>58</v>
      </c>
      <c r="L16" s="43"/>
      <c r="M16" s="78"/>
    </row>
    <row r="17" spans="2:13" ht="18" customHeight="1">
      <c r="B17" s="62"/>
      <c r="C17" s="63" t="s">
        <v>59</v>
      </c>
      <c r="D17" s="63"/>
      <c r="E17" s="63" t="s">
        <v>60</v>
      </c>
      <c r="F17" s="64"/>
      <c r="G17" s="62"/>
      <c r="H17" s="65"/>
      <c r="I17" s="66"/>
      <c r="J17" s="48">
        <v>16</v>
      </c>
      <c r="K17" s="50" t="s">
        <v>61</v>
      </c>
      <c r="L17" s="67"/>
      <c r="M17" s="122">
        <v>0</v>
      </c>
    </row>
    <row r="18" spans="2:13" ht="18" customHeight="1">
      <c r="B18" s="68"/>
      <c r="C18" s="65" t="s">
        <v>62</v>
      </c>
      <c r="D18" s="65"/>
      <c r="E18" s="65"/>
      <c r="F18" s="69"/>
      <c r="G18" s="68"/>
      <c r="H18" s="65" t="s">
        <v>59</v>
      </c>
      <c r="I18" s="66"/>
      <c r="J18" s="48">
        <v>17</v>
      </c>
      <c r="K18" s="50" t="s">
        <v>63</v>
      </c>
      <c r="L18" s="67"/>
      <c r="M18" s="122">
        <v>0</v>
      </c>
    </row>
    <row r="19" spans="2:13" ht="18" customHeight="1">
      <c r="B19" s="68"/>
      <c r="C19" s="65"/>
      <c r="D19" s="65"/>
      <c r="E19" s="65"/>
      <c r="F19" s="69"/>
      <c r="G19" s="68"/>
      <c r="H19" s="70"/>
      <c r="I19" s="66"/>
      <c r="J19" s="48">
        <v>18</v>
      </c>
      <c r="K19" s="50" t="s">
        <v>64</v>
      </c>
      <c r="L19" s="67"/>
      <c r="M19" s="122">
        <v>0</v>
      </c>
    </row>
    <row r="20" spans="2:13" ht="18" customHeight="1" thickBot="1">
      <c r="B20" s="68"/>
      <c r="C20" s="65"/>
      <c r="D20" s="65"/>
      <c r="E20" s="65"/>
      <c r="F20" s="69"/>
      <c r="G20" s="68"/>
      <c r="H20" s="63" t="s">
        <v>60</v>
      </c>
      <c r="I20" s="66"/>
      <c r="J20" s="48">
        <v>19</v>
      </c>
      <c r="K20" s="50" t="s">
        <v>16</v>
      </c>
      <c r="L20" s="67"/>
      <c r="M20" s="122">
        <v>0</v>
      </c>
    </row>
    <row r="21" spans="2:13" ht="18" customHeight="1" thickBot="1">
      <c r="B21" s="62"/>
      <c r="C21" s="65"/>
      <c r="D21" s="65"/>
      <c r="E21" s="65"/>
      <c r="F21" s="65"/>
      <c r="G21" s="62"/>
      <c r="H21" s="65" t="s">
        <v>62</v>
      </c>
      <c r="I21" s="66"/>
      <c r="J21" s="52">
        <v>20</v>
      </c>
      <c r="K21" s="56"/>
      <c r="L21" s="57" t="s">
        <v>65</v>
      </c>
      <c r="M21" s="126">
        <f>SUM(M17:M20)</f>
        <v>0</v>
      </c>
    </row>
    <row r="22" spans="2:13" ht="18" customHeight="1" thickTop="1">
      <c r="B22" s="58" t="s">
        <v>66</v>
      </c>
      <c r="C22" s="59"/>
      <c r="D22" s="59"/>
      <c r="E22" s="59"/>
      <c r="F22" s="60"/>
      <c r="G22" s="62"/>
      <c r="H22" s="65"/>
      <c r="I22" s="66"/>
      <c r="J22" s="77" t="s">
        <v>67</v>
      </c>
      <c r="K22" s="41" t="s">
        <v>68</v>
      </c>
      <c r="L22" s="43"/>
      <c r="M22" s="78"/>
    </row>
    <row r="23" spans="2:13" ht="18" customHeight="1">
      <c r="B23" s="62"/>
      <c r="C23" s="63" t="s">
        <v>59</v>
      </c>
      <c r="D23" s="63"/>
      <c r="E23" s="63" t="s">
        <v>60</v>
      </c>
      <c r="F23" s="64"/>
      <c r="G23" s="62"/>
      <c r="H23" s="65"/>
      <c r="I23" s="66"/>
      <c r="J23" s="44">
        <v>21</v>
      </c>
      <c r="K23" s="46"/>
      <c r="L23" s="71" t="s">
        <v>69</v>
      </c>
      <c r="M23" s="120">
        <f>ROUND(F15,2)+I15+M15+M21</f>
        <v>0</v>
      </c>
    </row>
    <row r="24" spans="2:13" ht="18" customHeight="1">
      <c r="B24" s="68"/>
      <c r="C24" s="65" t="s">
        <v>62</v>
      </c>
      <c r="D24" s="65"/>
      <c r="E24" s="65"/>
      <c r="F24" s="69"/>
      <c r="G24" s="62"/>
      <c r="H24" s="65"/>
      <c r="I24" s="66"/>
      <c r="J24" s="48">
        <v>22</v>
      </c>
      <c r="K24" s="50" t="s">
        <v>70</v>
      </c>
      <c r="L24" s="127">
        <f>M23-L25</f>
        <v>0</v>
      </c>
      <c r="M24" s="122">
        <f>ROUND((L24*20)/100,2)</f>
        <v>0</v>
      </c>
    </row>
    <row r="25" spans="2:13" ht="18" customHeight="1" thickBot="1">
      <c r="B25" s="68"/>
      <c r="C25" s="65"/>
      <c r="D25" s="65"/>
      <c r="E25" s="65"/>
      <c r="F25" s="69"/>
      <c r="G25" s="62"/>
      <c r="H25" s="65"/>
      <c r="I25" s="66"/>
      <c r="J25" s="48">
        <v>23</v>
      </c>
      <c r="K25" s="50" t="s">
        <v>71</v>
      </c>
      <c r="L25" s="127">
        <f>SUMIF(Prehlad!O11:O9999,0,Prehlad!J11:J9999)</f>
        <v>0</v>
      </c>
      <c r="M25" s="122">
        <f>ROUND((L25*0)/100,1)</f>
        <v>0</v>
      </c>
    </row>
    <row r="26" spans="2:13" ht="18" customHeight="1" thickBot="1">
      <c r="B26" s="68"/>
      <c r="C26" s="65"/>
      <c r="D26" s="65"/>
      <c r="E26" s="65"/>
      <c r="F26" s="69"/>
      <c r="G26" s="62"/>
      <c r="H26" s="65"/>
      <c r="I26" s="66"/>
      <c r="J26" s="52">
        <v>24</v>
      </c>
      <c r="K26" s="56"/>
      <c r="L26" s="57" t="s">
        <v>72</v>
      </c>
      <c r="M26" s="126">
        <f>M23+M24+M25</f>
        <v>0</v>
      </c>
    </row>
    <row r="27" spans="2:13" ht="17.100000000000001" customHeight="1" thickTop="1" thickBot="1">
      <c r="B27" s="72"/>
      <c r="C27" s="73"/>
      <c r="D27" s="73"/>
      <c r="E27" s="73"/>
      <c r="F27" s="73"/>
      <c r="G27" s="72"/>
      <c r="H27" s="73"/>
      <c r="I27" s="74"/>
      <c r="J27" s="79" t="s">
        <v>73</v>
      </c>
      <c r="K27" s="80" t="s">
        <v>74</v>
      </c>
      <c r="L27" s="37"/>
      <c r="M27" s="81">
        <v>0</v>
      </c>
    </row>
    <row r="28" spans="2:13" ht="14.25" customHeight="1" thickTop="1"/>
    <row r="29" spans="2:13" ht="2.25" customHeight="1"/>
  </sheetData>
  <printOptions horizontalCentered="1" verticalCentered="1"/>
  <pageMargins left="0.25" right="0.39" top="0.35433070866141736" bottom="0.43307086614173229" header="0.31496062992125984" footer="0.35433070866141736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23"/>
  <sheetViews>
    <sheetView showGridLines="0" zoomScale="120" zoomScaleNormal="120" workbookViewId="0">
      <pane ySplit="10" topLeftCell="A11" activePane="bottomLeft" state="frozen"/>
      <selection pane="bottomLeft" activeCell="A5" sqref="A5"/>
    </sheetView>
  </sheetViews>
  <sheetFormatPr defaultRowHeight="12.75"/>
  <cols>
    <col min="1" max="1" width="45.85546875" style="1" customWidth="1"/>
    <col min="2" max="2" width="14.28515625" style="6" customWidth="1"/>
    <col min="3" max="3" width="13.5703125" style="6" customWidth="1"/>
    <col min="4" max="4" width="11.5703125" style="6" customWidth="1"/>
    <col min="5" max="5" width="12.140625" style="7" customWidth="1"/>
    <col min="6" max="6" width="10.140625" style="5" customWidth="1"/>
    <col min="7" max="7" width="9.140625" style="5"/>
    <col min="8" max="23" width="9.140625" style="1"/>
    <col min="24" max="25" width="5.7109375" style="1" customWidth="1"/>
    <col min="26" max="26" width="6.5703125" style="1" customWidth="1"/>
    <col min="27" max="27" width="24.28515625" style="1" customWidth="1"/>
    <col min="28" max="28" width="4.28515625" style="1" customWidth="1"/>
    <col min="29" max="29" width="8.28515625" style="1" customWidth="1"/>
    <col min="30" max="30" width="8.7109375" style="1" customWidth="1"/>
    <col min="31" max="16384" width="9.140625" style="1"/>
  </cols>
  <sheetData>
    <row r="1" spans="1:30">
      <c r="A1" s="23" t="s">
        <v>75</v>
      </c>
      <c r="C1" s="1"/>
      <c r="E1" s="23" t="s">
        <v>76</v>
      </c>
      <c r="F1" s="1"/>
      <c r="G1" s="1"/>
      <c r="Z1" s="75" t="s">
        <v>0</v>
      </c>
      <c r="AA1" s="75" t="s">
        <v>1</v>
      </c>
      <c r="AB1" s="75" t="s">
        <v>2</v>
      </c>
      <c r="AC1" s="75" t="s">
        <v>3</v>
      </c>
      <c r="AD1" s="75" t="s">
        <v>4</v>
      </c>
    </row>
    <row r="2" spans="1:30">
      <c r="A2" s="23" t="s">
        <v>77</v>
      </c>
      <c r="C2" s="1"/>
      <c r="E2" s="23" t="s">
        <v>78</v>
      </c>
      <c r="F2" s="1"/>
      <c r="G2" s="1"/>
      <c r="Z2" s="75" t="s">
        <v>7</v>
      </c>
      <c r="AA2" s="100" t="s">
        <v>79</v>
      </c>
      <c r="AB2" s="100" t="s">
        <v>9</v>
      </c>
      <c r="AC2" s="100"/>
      <c r="AD2" s="101"/>
    </row>
    <row r="3" spans="1:30">
      <c r="A3" s="23" t="s">
        <v>80</v>
      </c>
      <c r="C3" s="1"/>
      <c r="E3" s="23" t="s">
        <v>210</v>
      </c>
      <c r="F3" s="1"/>
      <c r="G3" s="1"/>
      <c r="Z3" s="75" t="s">
        <v>12</v>
      </c>
      <c r="AA3" s="100" t="s">
        <v>81</v>
      </c>
      <c r="AB3" s="100" t="s">
        <v>9</v>
      </c>
      <c r="AC3" s="100" t="s">
        <v>14</v>
      </c>
      <c r="AD3" s="101" t="s">
        <v>15</v>
      </c>
    </row>
    <row r="4" spans="1:30">
      <c r="B4" s="1"/>
      <c r="C4" s="1"/>
      <c r="D4" s="1"/>
      <c r="E4" s="1"/>
      <c r="F4" s="1"/>
      <c r="G4" s="1"/>
      <c r="Z4" s="75" t="s">
        <v>20</v>
      </c>
      <c r="AA4" s="100" t="s">
        <v>82</v>
      </c>
      <c r="AB4" s="100" t="s">
        <v>9</v>
      </c>
      <c r="AC4" s="100"/>
      <c r="AD4" s="101"/>
    </row>
    <row r="5" spans="1:30">
      <c r="A5" s="23" t="s">
        <v>211</v>
      </c>
      <c r="B5" s="1"/>
      <c r="C5" s="1"/>
      <c r="D5" s="1"/>
      <c r="E5" s="1"/>
      <c r="F5" s="1"/>
      <c r="G5" s="1"/>
      <c r="Z5" s="75" t="s">
        <v>26</v>
      </c>
      <c r="AA5" s="100" t="s">
        <v>81</v>
      </c>
      <c r="AB5" s="100" t="s">
        <v>9</v>
      </c>
      <c r="AC5" s="100" t="s">
        <v>14</v>
      </c>
      <c r="AD5" s="101" t="s">
        <v>15</v>
      </c>
    </row>
    <row r="6" spans="1:30">
      <c r="A6" s="23" t="s">
        <v>218</v>
      </c>
      <c r="B6" s="1"/>
      <c r="C6" s="1"/>
      <c r="D6" s="1"/>
      <c r="E6" s="1"/>
      <c r="F6" s="1"/>
      <c r="G6" s="1"/>
    </row>
    <row r="7" spans="1:30">
      <c r="A7" s="23"/>
      <c r="B7" s="1"/>
      <c r="C7" s="1"/>
      <c r="D7" s="1"/>
      <c r="E7" s="1"/>
      <c r="F7" s="1"/>
      <c r="G7" s="1"/>
    </row>
    <row r="8" spans="1:30" ht="14.25" thickBot="1">
      <c r="B8" s="4" t="str">
        <f>CONCATENATE(AA2," ",AB2," ",AC2," ",AD2)</f>
        <v xml:space="preserve">Rekapitulácia rozpočtu v EUR  </v>
      </c>
      <c r="G8" s="1"/>
    </row>
    <row r="9" spans="1:30" ht="13.5" thickTop="1">
      <c r="A9" s="9" t="s">
        <v>83</v>
      </c>
      <c r="B9" s="10" t="s">
        <v>35</v>
      </c>
      <c r="C9" s="10" t="s">
        <v>84</v>
      </c>
      <c r="D9" s="10" t="s">
        <v>85</v>
      </c>
      <c r="E9" s="20" t="s">
        <v>86</v>
      </c>
      <c r="F9" s="21" t="s">
        <v>87</v>
      </c>
      <c r="G9" s="1"/>
    </row>
    <row r="10" spans="1:30" ht="13.5" thickBot="1">
      <c r="A10" s="15"/>
      <c r="B10" s="16"/>
      <c r="C10" s="16" t="s">
        <v>88</v>
      </c>
      <c r="D10" s="16"/>
      <c r="E10" s="16" t="s">
        <v>85</v>
      </c>
      <c r="F10" s="22" t="s">
        <v>85</v>
      </c>
      <c r="G10" s="103" t="s">
        <v>89</v>
      </c>
    </row>
    <row r="11" spans="1:30" ht="13.5" thickTop="1"/>
    <row r="12" spans="1:30">
      <c r="A12" s="1" t="s">
        <v>90</v>
      </c>
      <c r="B12" s="6">
        <f>Prehlad!H22</f>
        <v>0</v>
      </c>
      <c r="C12" s="6">
        <f>Prehlad!I22</f>
        <v>0</v>
      </c>
      <c r="D12" s="6">
        <f>Prehlad!J22</f>
        <v>0</v>
      </c>
      <c r="E12" s="7">
        <f>Prehlad!L22</f>
        <v>0</v>
      </c>
      <c r="F12" s="5">
        <f>Prehlad!N22</f>
        <v>0</v>
      </c>
      <c r="G12" s="5">
        <f>Prehlad!W22</f>
        <v>16.556999999999999</v>
      </c>
    </row>
    <row r="13" spans="1:30">
      <c r="A13" s="1" t="s">
        <v>91</v>
      </c>
      <c r="B13" s="6">
        <f>Prehlad!H26</f>
        <v>0</v>
      </c>
      <c r="C13" s="6">
        <f>Prehlad!I26</f>
        <v>0</v>
      </c>
      <c r="D13" s="6">
        <f>Prehlad!J26</f>
        <v>0</v>
      </c>
      <c r="E13" s="7">
        <f>Prehlad!L26</f>
        <v>0</v>
      </c>
      <c r="F13" s="5">
        <f>Prehlad!N26</f>
        <v>0</v>
      </c>
      <c r="G13" s="5">
        <f>Prehlad!W26</f>
        <v>0.318</v>
      </c>
    </row>
    <row r="14" spans="1:30">
      <c r="A14" s="1" t="s">
        <v>92</v>
      </c>
      <c r="B14" s="6">
        <f>Prehlad!H28</f>
        <v>0</v>
      </c>
      <c r="C14" s="6">
        <f>Prehlad!I28</f>
        <v>0</v>
      </c>
      <c r="D14" s="6">
        <f>Prehlad!J28</f>
        <v>0</v>
      </c>
      <c r="E14" s="7">
        <f>Prehlad!L28</f>
        <v>0</v>
      </c>
      <c r="F14" s="5">
        <f>Prehlad!N28</f>
        <v>0</v>
      </c>
      <c r="G14" s="5">
        <f>Prehlad!W28</f>
        <v>16.875</v>
      </c>
    </row>
    <row r="16" spans="1:30">
      <c r="A16" s="1" t="s">
        <v>93</v>
      </c>
      <c r="B16" s="6">
        <f>Prehlad!H36</f>
        <v>0</v>
      </c>
      <c r="C16" s="6">
        <f>Prehlad!I36</f>
        <v>0</v>
      </c>
      <c r="D16" s="6">
        <f>Prehlad!J36</f>
        <v>0</v>
      </c>
      <c r="E16" s="7">
        <f>Prehlad!L36</f>
        <v>0.01</v>
      </c>
      <c r="F16" s="5">
        <f>Prehlad!N36</f>
        <v>0</v>
      </c>
      <c r="G16" s="5">
        <f>Prehlad!W36</f>
        <v>0.51600000000000001</v>
      </c>
    </row>
    <row r="17" spans="1:7">
      <c r="A17" s="1" t="s">
        <v>94</v>
      </c>
      <c r="B17" s="6">
        <f>Prehlad!H38</f>
        <v>0</v>
      </c>
      <c r="C17" s="6">
        <f>Prehlad!I38</f>
        <v>0</v>
      </c>
      <c r="D17" s="6">
        <f>Prehlad!J38</f>
        <v>0</v>
      </c>
      <c r="E17" s="7">
        <f>Prehlad!L38</f>
        <v>0.01</v>
      </c>
      <c r="F17" s="5">
        <f>Prehlad!N38</f>
        <v>0</v>
      </c>
      <c r="G17" s="5">
        <f>Prehlad!W38</f>
        <v>0.51600000000000001</v>
      </c>
    </row>
    <row r="19" spans="1:7">
      <c r="A19" s="1" t="s">
        <v>95</v>
      </c>
      <c r="B19" s="6">
        <f>Prehlad!H60</f>
        <v>0</v>
      </c>
      <c r="C19" s="6">
        <f>Prehlad!I60</f>
        <v>0</v>
      </c>
      <c r="D19" s="6">
        <f>Prehlad!J60</f>
        <v>0</v>
      </c>
      <c r="E19" s="7">
        <f>Prehlad!L60</f>
        <v>3.1699999999999999E-2</v>
      </c>
      <c r="F19" s="5">
        <f>Prehlad!N60</f>
        <v>0</v>
      </c>
      <c r="G19" s="5">
        <f>Prehlad!W60</f>
        <v>8.3460000000000019</v>
      </c>
    </row>
    <row r="20" spans="1:7">
      <c r="A20" s="1" t="s">
        <v>96</v>
      </c>
      <c r="B20" s="6">
        <f>Prehlad!H62</f>
        <v>0</v>
      </c>
      <c r="C20" s="6">
        <f>Prehlad!I62</f>
        <v>0</v>
      </c>
      <c r="D20" s="6">
        <f>Prehlad!J62</f>
        <v>0</v>
      </c>
      <c r="E20" s="7">
        <f>Prehlad!L62</f>
        <v>3.1699999999999999E-2</v>
      </c>
      <c r="F20" s="5">
        <f>Prehlad!N62</f>
        <v>0</v>
      </c>
      <c r="G20" s="5">
        <f>Prehlad!W62</f>
        <v>8.3460000000000019</v>
      </c>
    </row>
    <row r="23" spans="1:7">
      <c r="A23" s="1" t="s">
        <v>97</v>
      </c>
      <c r="B23" s="6">
        <f>Prehlad!H64</f>
        <v>0</v>
      </c>
      <c r="C23" s="6">
        <f>Prehlad!I64</f>
        <v>0</v>
      </c>
      <c r="D23" s="6">
        <f>Prehlad!J64</f>
        <v>0</v>
      </c>
      <c r="E23" s="7">
        <f>Prehlad!L64</f>
        <v>4.1700000000000001E-2</v>
      </c>
      <c r="F23" s="5">
        <f>Prehlad!N64</f>
        <v>0</v>
      </c>
      <c r="G23" s="5">
        <f>Prehlad!W64</f>
        <v>25.737000000000002</v>
      </c>
    </row>
  </sheetData>
  <printOptions horizontalCentered="1"/>
  <pageMargins left="0.39370078740157483" right="0.35433070866141736" top="0.62992125984251968" bottom="0.59055118110236227" header="0.51181102362204722" footer="0.35433070866141736"/>
  <pageSetup paperSize="9" orientation="landscape" r:id="rId1"/>
  <headerFooter alignWithMargins="0">
    <oddFooter>&amp;R&amp;"Arial Narrow,Normálne"&amp;8Strana&amp;"Arial,Normálne"&amp;10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64"/>
  <sheetViews>
    <sheetView showGridLines="0" zoomScale="140" zoomScaleNormal="140" workbookViewId="0">
      <pane ySplit="10" topLeftCell="A49" activePane="bottomLeft" state="frozen"/>
      <selection pane="bottomLeft" activeCell="A6" sqref="A6"/>
    </sheetView>
  </sheetViews>
  <sheetFormatPr defaultRowHeight="12.75"/>
  <cols>
    <col min="1" max="1" width="4.7109375" style="110" customWidth="1"/>
    <col min="2" max="2" width="5.28515625" style="111" customWidth="1"/>
    <col min="3" max="3" width="13" style="112" customWidth="1"/>
    <col min="4" max="4" width="35.7109375" style="118" customWidth="1"/>
    <col min="5" max="5" width="11.28515625" style="114" customWidth="1"/>
    <col min="6" max="6" width="5.85546875" style="113" customWidth="1"/>
    <col min="7" max="7" width="9.7109375" style="115" customWidth="1"/>
    <col min="8" max="9" width="11.28515625" style="115" customWidth="1"/>
    <col min="10" max="10" width="8.28515625" style="115" customWidth="1"/>
    <col min="11" max="11" width="7.42578125" style="116" customWidth="1"/>
    <col min="12" max="12" width="8.28515625" style="116" customWidth="1"/>
    <col min="13" max="13" width="7.140625" style="114" customWidth="1"/>
    <col min="14" max="14" width="7" style="114" customWidth="1"/>
    <col min="15" max="15" width="3.5703125" style="113" customWidth="1"/>
    <col min="16" max="16" width="12.7109375" style="113" customWidth="1"/>
    <col min="17" max="19" width="11.28515625" style="114" customWidth="1"/>
    <col min="20" max="20" width="10.5703125" style="117" customWidth="1"/>
    <col min="21" max="21" width="10.28515625" style="117" customWidth="1"/>
    <col min="22" max="22" width="5.7109375" style="117" customWidth="1"/>
    <col min="23" max="23" width="9.140625" style="114"/>
    <col min="24" max="25" width="9.140625" style="113"/>
    <col min="26" max="26" width="7.5703125" style="112" customWidth="1"/>
    <col min="27" max="27" width="24.85546875" style="112" customWidth="1"/>
    <col min="28" max="28" width="4.28515625" style="113" customWidth="1"/>
    <col min="29" max="29" width="8.28515625" style="113" customWidth="1"/>
    <col min="30" max="30" width="8.7109375" style="113" customWidth="1"/>
    <col min="31" max="34" width="9.140625" style="113"/>
    <col min="35" max="16384" width="9.140625" style="1"/>
  </cols>
  <sheetData>
    <row r="1" spans="1:34">
      <c r="A1" s="23" t="s">
        <v>75</v>
      </c>
      <c r="B1" s="1"/>
      <c r="C1" s="1"/>
      <c r="D1" s="1"/>
      <c r="E1" s="1"/>
      <c r="F1" s="1"/>
      <c r="G1" s="6"/>
      <c r="H1" s="1"/>
      <c r="I1" s="23" t="s">
        <v>76</v>
      </c>
      <c r="J1" s="6"/>
      <c r="K1" s="7"/>
      <c r="L1" s="1"/>
      <c r="M1" s="1"/>
      <c r="N1" s="1"/>
      <c r="O1" s="1"/>
      <c r="P1" s="1"/>
      <c r="Q1" s="5"/>
      <c r="R1" s="5"/>
      <c r="S1" s="5"/>
      <c r="T1" s="1"/>
      <c r="U1" s="1"/>
      <c r="V1" s="1"/>
      <c r="W1" s="1"/>
      <c r="X1" s="1"/>
      <c r="Y1" s="1"/>
      <c r="Z1" s="109" t="s">
        <v>0</v>
      </c>
      <c r="AA1" s="109" t="s">
        <v>1</v>
      </c>
      <c r="AB1" s="75" t="s">
        <v>2</v>
      </c>
      <c r="AC1" s="75" t="s">
        <v>3</v>
      </c>
      <c r="AD1" s="75" t="s">
        <v>4</v>
      </c>
      <c r="AE1" s="1"/>
      <c r="AF1" s="1"/>
      <c r="AG1" s="1"/>
      <c r="AH1" s="1"/>
    </row>
    <row r="2" spans="1:34">
      <c r="A2" s="23" t="s">
        <v>77</v>
      </c>
      <c r="B2" s="1"/>
      <c r="C2" s="1"/>
      <c r="D2" s="1"/>
      <c r="E2" s="1"/>
      <c r="F2" s="1"/>
      <c r="G2" s="6"/>
      <c r="H2" s="8"/>
      <c r="I2" s="23" t="s">
        <v>78</v>
      </c>
      <c r="J2" s="6"/>
      <c r="K2" s="7"/>
      <c r="L2" s="1"/>
      <c r="M2" s="1"/>
      <c r="N2" s="1"/>
      <c r="O2" s="1"/>
      <c r="P2" s="1"/>
      <c r="Q2" s="5"/>
      <c r="R2" s="5"/>
      <c r="S2" s="5"/>
      <c r="T2" s="1"/>
      <c r="U2" s="1"/>
      <c r="V2" s="1"/>
      <c r="W2" s="1"/>
      <c r="X2" s="1"/>
      <c r="Y2" s="1"/>
      <c r="Z2" s="109" t="s">
        <v>7</v>
      </c>
      <c r="AA2" s="101" t="s">
        <v>98</v>
      </c>
      <c r="AB2" s="100" t="s">
        <v>9</v>
      </c>
      <c r="AC2" s="100"/>
      <c r="AD2" s="101"/>
      <c r="AE2" s="1"/>
      <c r="AF2" s="1"/>
      <c r="AG2" s="1"/>
      <c r="AH2" s="1"/>
    </row>
    <row r="3" spans="1:34">
      <c r="A3" s="23" t="s">
        <v>80</v>
      </c>
      <c r="B3" s="1"/>
      <c r="C3" s="1"/>
      <c r="D3" s="1"/>
      <c r="E3" s="1"/>
      <c r="F3" s="1"/>
      <c r="G3" s="6"/>
      <c r="H3" s="1"/>
      <c r="I3" s="23" t="s">
        <v>210</v>
      </c>
      <c r="J3" s="6"/>
      <c r="K3" s="7"/>
      <c r="L3" s="1"/>
      <c r="M3" s="1"/>
      <c r="N3" s="1"/>
      <c r="O3" s="1"/>
      <c r="P3" s="1"/>
      <c r="Q3" s="5"/>
      <c r="R3" s="5"/>
      <c r="S3" s="5"/>
      <c r="T3" s="1"/>
      <c r="U3" s="1"/>
      <c r="V3" s="1"/>
      <c r="W3" s="1"/>
      <c r="X3" s="1"/>
      <c r="Y3" s="1"/>
      <c r="Z3" s="109" t="s">
        <v>12</v>
      </c>
      <c r="AA3" s="101" t="s">
        <v>99</v>
      </c>
      <c r="AB3" s="100" t="s">
        <v>9</v>
      </c>
      <c r="AC3" s="100" t="s">
        <v>14</v>
      </c>
      <c r="AD3" s="101" t="s">
        <v>15</v>
      </c>
      <c r="AE3" s="1"/>
      <c r="AF3" s="1"/>
      <c r="AG3" s="1"/>
      <c r="AH3" s="1"/>
    </row>
    <row r="4" spans="1:34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5"/>
      <c r="R4" s="5"/>
      <c r="S4" s="5"/>
      <c r="T4" s="1"/>
      <c r="U4" s="1"/>
      <c r="V4" s="1"/>
      <c r="W4" s="1"/>
      <c r="X4" s="1"/>
      <c r="Y4" s="1"/>
      <c r="Z4" s="109" t="s">
        <v>20</v>
      </c>
      <c r="AA4" s="101" t="s">
        <v>100</v>
      </c>
      <c r="AB4" s="100" t="s">
        <v>9</v>
      </c>
      <c r="AC4" s="100"/>
      <c r="AD4" s="101"/>
      <c r="AE4" s="1"/>
      <c r="AF4" s="1"/>
      <c r="AG4" s="1"/>
      <c r="AH4" s="1"/>
    </row>
    <row r="5" spans="1:34">
      <c r="A5" s="23" t="s">
        <v>211</v>
      </c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5"/>
      <c r="R5" s="5"/>
      <c r="S5" s="5"/>
      <c r="T5" s="1"/>
      <c r="U5" s="1"/>
      <c r="V5" s="1"/>
      <c r="W5" s="1"/>
      <c r="X5" s="1"/>
      <c r="Y5" s="1"/>
      <c r="Z5" s="109" t="s">
        <v>26</v>
      </c>
      <c r="AA5" s="101" t="s">
        <v>99</v>
      </c>
      <c r="AB5" s="100" t="s">
        <v>9</v>
      </c>
      <c r="AC5" s="100" t="s">
        <v>14</v>
      </c>
      <c r="AD5" s="101" t="s">
        <v>15</v>
      </c>
      <c r="AE5" s="1"/>
      <c r="AF5" s="1"/>
      <c r="AG5" s="1"/>
      <c r="AH5" s="1"/>
    </row>
    <row r="6" spans="1:34">
      <c r="A6" s="23" t="s">
        <v>212</v>
      </c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5"/>
      <c r="R6" s="5"/>
      <c r="S6" s="5"/>
      <c r="T6" s="1"/>
      <c r="U6" s="1"/>
      <c r="V6" s="1"/>
      <c r="W6" s="1"/>
      <c r="X6" s="1"/>
      <c r="Y6" s="1"/>
      <c r="Z6" s="8"/>
      <c r="AA6" s="8"/>
      <c r="AB6" s="1"/>
      <c r="AC6" s="1"/>
      <c r="AD6" s="1"/>
      <c r="AE6" s="1"/>
      <c r="AF6" s="1"/>
      <c r="AG6" s="1"/>
      <c r="AH6" s="1"/>
    </row>
    <row r="7" spans="1:34">
      <c r="A7" s="23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5"/>
      <c r="R7" s="5"/>
      <c r="S7" s="5"/>
      <c r="T7" s="1"/>
      <c r="U7" s="1"/>
      <c r="V7" s="1"/>
      <c r="W7" s="1"/>
      <c r="X7" s="1"/>
      <c r="Y7" s="1"/>
      <c r="Z7" s="8"/>
      <c r="AA7" s="8"/>
      <c r="AB7" s="1"/>
      <c r="AC7" s="1"/>
      <c r="AD7" s="1"/>
      <c r="AE7" s="1"/>
      <c r="AF7" s="1"/>
      <c r="AG7" s="1"/>
      <c r="AH7" s="1"/>
    </row>
    <row r="8" spans="1:34" ht="14.25" thickBot="1">
      <c r="A8" s="1"/>
      <c r="B8" s="2"/>
      <c r="C8" s="3"/>
      <c r="D8" s="4" t="str">
        <f>CONCATENATE(AA2," ",AB2," ",AC2," ",AD2)</f>
        <v xml:space="preserve">Prehľad rozpočtových nákladov v EUR  </v>
      </c>
      <c r="E8" s="5"/>
      <c r="F8" s="1"/>
      <c r="G8" s="6"/>
      <c r="H8" s="6"/>
      <c r="I8" s="6"/>
      <c r="J8" s="6"/>
      <c r="K8" s="7"/>
      <c r="L8" s="7"/>
      <c r="M8" s="5"/>
      <c r="N8" s="5"/>
      <c r="O8" s="1"/>
      <c r="P8" s="1"/>
      <c r="Q8" s="5"/>
      <c r="R8" s="5"/>
      <c r="S8" s="5"/>
      <c r="T8" s="1"/>
      <c r="U8" s="1"/>
      <c r="V8" s="1"/>
      <c r="W8" s="1"/>
      <c r="X8" s="1"/>
      <c r="Y8" s="1"/>
      <c r="Z8" s="8"/>
      <c r="AA8" s="8"/>
      <c r="AB8" s="1"/>
      <c r="AC8" s="1"/>
      <c r="AD8" s="1"/>
      <c r="AE8" s="1"/>
      <c r="AF8" s="1"/>
      <c r="AG8" s="1"/>
      <c r="AH8" s="1"/>
    </row>
    <row r="9" spans="1:34" ht="13.5" thickTop="1">
      <c r="A9" s="9" t="s">
        <v>101</v>
      </c>
      <c r="B9" s="10" t="s">
        <v>102</v>
      </c>
      <c r="C9" s="10" t="s">
        <v>103</v>
      </c>
      <c r="D9" s="10" t="s">
        <v>104</v>
      </c>
      <c r="E9" s="10" t="s">
        <v>105</v>
      </c>
      <c r="F9" s="10" t="s">
        <v>106</v>
      </c>
      <c r="G9" s="10" t="s">
        <v>107</v>
      </c>
      <c r="H9" s="10" t="s">
        <v>35</v>
      </c>
      <c r="I9" s="10" t="s">
        <v>84</v>
      </c>
      <c r="J9" s="10" t="s">
        <v>85</v>
      </c>
      <c r="K9" s="11" t="s">
        <v>86</v>
      </c>
      <c r="L9" s="12"/>
      <c r="M9" s="13" t="s">
        <v>87</v>
      </c>
      <c r="N9" s="12"/>
      <c r="O9" s="14" t="s">
        <v>108</v>
      </c>
      <c r="P9" s="96" t="s">
        <v>109</v>
      </c>
      <c r="Q9" s="97" t="s">
        <v>105</v>
      </c>
      <c r="R9" s="97" t="s">
        <v>105</v>
      </c>
      <c r="S9" s="94" t="s">
        <v>105</v>
      </c>
      <c r="T9" s="102" t="s">
        <v>110</v>
      </c>
      <c r="U9" s="102" t="s">
        <v>111</v>
      </c>
      <c r="V9" s="102" t="s">
        <v>112</v>
      </c>
      <c r="W9" s="103" t="s">
        <v>89</v>
      </c>
      <c r="X9" s="103" t="s">
        <v>113</v>
      </c>
      <c r="Y9" s="103" t="s">
        <v>114</v>
      </c>
      <c r="Z9" s="108" t="s">
        <v>115</v>
      </c>
      <c r="AA9" s="108" t="s">
        <v>116</v>
      </c>
      <c r="AB9" s="1" t="s">
        <v>112</v>
      </c>
      <c r="AC9" s="1"/>
      <c r="AD9" s="1"/>
      <c r="AE9" s="1"/>
      <c r="AF9" s="1"/>
      <c r="AG9" s="1"/>
      <c r="AH9" s="1"/>
    </row>
    <row r="10" spans="1:34" ht="13.5" thickBot="1">
      <c r="A10" s="15" t="s">
        <v>117</v>
      </c>
      <c r="B10" s="16" t="s">
        <v>118</v>
      </c>
      <c r="C10" s="17"/>
      <c r="D10" s="16" t="s">
        <v>119</v>
      </c>
      <c r="E10" s="16" t="s">
        <v>120</v>
      </c>
      <c r="F10" s="16" t="s">
        <v>121</v>
      </c>
      <c r="G10" s="16" t="s">
        <v>122</v>
      </c>
      <c r="H10" s="16"/>
      <c r="I10" s="16" t="s">
        <v>88</v>
      </c>
      <c r="J10" s="16"/>
      <c r="K10" s="16" t="s">
        <v>107</v>
      </c>
      <c r="L10" s="16" t="s">
        <v>85</v>
      </c>
      <c r="M10" s="18" t="s">
        <v>107</v>
      </c>
      <c r="N10" s="16" t="s">
        <v>85</v>
      </c>
      <c r="O10" s="19" t="s">
        <v>123</v>
      </c>
      <c r="P10" s="98"/>
      <c r="Q10" s="99" t="s">
        <v>124</v>
      </c>
      <c r="R10" s="99" t="s">
        <v>125</v>
      </c>
      <c r="S10" s="95" t="s">
        <v>126</v>
      </c>
      <c r="T10" s="102" t="s">
        <v>127</v>
      </c>
      <c r="U10" s="102" t="s">
        <v>128</v>
      </c>
      <c r="V10" s="102" t="s">
        <v>129</v>
      </c>
      <c r="W10" s="5"/>
      <c r="X10" s="1"/>
      <c r="Y10" s="1"/>
      <c r="Z10" s="108" t="s">
        <v>130</v>
      </c>
      <c r="AA10" s="108" t="s">
        <v>117</v>
      </c>
      <c r="AB10" s="1" t="s">
        <v>131</v>
      </c>
      <c r="AC10" s="1"/>
      <c r="AD10" s="1"/>
      <c r="AE10" s="1"/>
      <c r="AF10" s="1"/>
      <c r="AG10" s="1"/>
      <c r="AH10" s="1"/>
    </row>
    <row r="11" spans="1:34" ht="13.5" thickTop="1"/>
    <row r="12" spans="1:34" hidden="1">
      <c r="B12" s="128"/>
    </row>
    <row r="13" spans="1:34" hidden="1">
      <c r="B13" s="112"/>
    </row>
    <row r="14" spans="1:34" hidden="1">
      <c r="V14" s="117" t="s">
        <v>67</v>
      </c>
      <c r="W14" s="114">
        <v>11.118</v>
      </c>
      <c r="Z14" s="112" t="s">
        <v>134</v>
      </c>
      <c r="AA14" s="112" t="s">
        <v>135</v>
      </c>
      <c r="AB14" s="113">
        <v>1</v>
      </c>
    </row>
    <row r="15" spans="1:34" hidden="1">
      <c r="V15" s="117" t="s">
        <v>67</v>
      </c>
      <c r="W15" s="114">
        <v>0.19900000000000001</v>
      </c>
      <c r="Z15" s="112" t="s">
        <v>136</v>
      </c>
      <c r="AA15" s="112" t="s">
        <v>137</v>
      </c>
      <c r="AB15" s="113">
        <v>1</v>
      </c>
    </row>
    <row r="16" spans="1:34" hidden="1">
      <c r="V16" s="117" t="s">
        <v>67</v>
      </c>
      <c r="W16" s="114">
        <v>2.4E-2</v>
      </c>
      <c r="Z16" s="112" t="s">
        <v>136</v>
      </c>
      <c r="AA16" s="112" t="s">
        <v>138</v>
      </c>
      <c r="AB16" s="113">
        <v>1</v>
      </c>
    </row>
    <row r="17" spans="1:28" hidden="1">
      <c r="V17" s="117" t="s">
        <v>67</v>
      </c>
      <c r="W17" s="114">
        <v>1.7969999999999999</v>
      </c>
      <c r="Z17" s="112" t="s">
        <v>134</v>
      </c>
      <c r="AA17" s="112" t="s">
        <v>139</v>
      </c>
      <c r="AB17" s="113">
        <v>1</v>
      </c>
    </row>
    <row r="18" spans="1:28" hidden="1">
      <c r="V18" s="117" t="s">
        <v>67</v>
      </c>
      <c r="W18" s="114">
        <v>1.9E-2</v>
      </c>
      <c r="Z18" s="112" t="s">
        <v>136</v>
      </c>
      <c r="AA18" s="112" t="s">
        <v>140</v>
      </c>
      <c r="AB18" s="113">
        <v>1</v>
      </c>
    </row>
    <row r="19" spans="1:28" hidden="1">
      <c r="V19" s="117" t="s">
        <v>67</v>
      </c>
      <c r="W19" s="114">
        <v>0.79500000000000004</v>
      </c>
      <c r="Z19" s="112" t="s">
        <v>134</v>
      </c>
      <c r="AA19" s="112" t="s">
        <v>141</v>
      </c>
      <c r="AB19" s="113">
        <v>1</v>
      </c>
    </row>
    <row r="20" spans="1:28" hidden="1">
      <c r="V20" s="117" t="s">
        <v>67</v>
      </c>
      <c r="W20" s="114">
        <v>2.605</v>
      </c>
      <c r="Z20" s="112" t="s">
        <v>134</v>
      </c>
      <c r="AA20" s="112" t="s">
        <v>133</v>
      </c>
      <c r="AB20" s="113">
        <v>1</v>
      </c>
    </row>
    <row r="21" spans="1:28" hidden="1">
      <c r="V21" s="117" t="s">
        <v>57</v>
      </c>
      <c r="Z21" s="112" t="s">
        <v>144</v>
      </c>
      <c r="AA21" s="112" t="s">
        <v>133</v>
      </c>
      <c r="AB21" s="113">
        <v>2</v>
      </c>
    </row>
    <row r="22" spans="1:28" hidden="1">
      <c r="D22" s="129"/>
      <c r="E22" s="130"/>
      <c r="H22" s="130"/>
      <c r="I22" s="130"/>
      <c r="J22" s="130"/>
      <c r="L22" s="131"/>
      <c r="N22" s="132"/>
      <c r="W22" s="114">
        <f>SUM(W12:W21)</f>
        <v>16.556999999999999</v>
      </c>
    </row>
    <row r="23" spans="1:28" hidden="1"/>
    <row r="24" spans="1:28">
      <c r="B24" s="112" t="s">
        <v>91</v>
      </c>
    </row>
    <row r="25" spans="1:28" ht="25.5">
      <c r="A25" s="110">
        <v>9</v>
      </c>
      <c r="B25" s="111" t="s">
        <v>132</v>
      </c>
      <c r="C25" s="112" t="s">
        <v>145</v>
      </c>
      <c r="D25" s="118" t="s">
        <v>146</v>
      </c>
      <c r="E25" s="114">
        <v>3.61</v>
      </c>
      <c r="F25" s="113" t="s">
        <v>143</v>
      </c>
      <c r="H25" s="115">
        <f>ROUND(E25*G25, 2)</f>
        <v>0</v>
      </c>
      <c r="J25" s="115">
        <f>ROUND(E25*G25, 2)</f>
        <v>0</v>
      </c>
      <c r="O25" s="113">
        <v>20</v>
      </c>
      <c r="P25" s="113" t="s">
        <v>133</v>
      </c>
      <c r="V25" s="117" t="s">
        <v>67</v>
      </c>
      <c r="W25" s="114">
        <v>0.318</v>
      </c>
      <c r="Z25" s="112" t="s">
        <v>147</v>
      </c>
      <c r="AA25" s="112" t="s">
        <v>148</v>
      </c>
      <c r="AB25" s="113">
        <v>1</v>
      </c>
    </row>
    <row r="26" spans="1:28">
      <c r="D26" s="129" t="s">
        <v>149</v>
      </c>
      <c r="E26" s="130">
        <f>J26</f>
        <v>0</v>
      </c>
      <c r="H26" s="130">
        <f>SUM(H24:H25)</f>
        <v>0</v>
      </c>
      <c r="I26" s="130">
        <f>SUM(I24:I25)</f>
        <v>0</v>
      </c>
      <c r="J26" s="130">
        <f>SUM(J24:J25)</f>
        <v>0</v>
      </c>
      <c r="L26" s="131">
        <f>SUM(L24:L25)</f>
        <v>0</v>
      </c>
      <c r="N26" s="132">
        <f>SUM(N24:N25)</f>
        <v>0</v>
      </c>
      <c r="W26" s="114">
        <f>SUM(W24:W25)</f>
        <v>0.318</v>
      </c>
    </row>
    <row r="28" spans="1:28">
      <c r="D28" s="129" t="s">
        <v>92</v>
      </c>
      <c r="E28" s="132">
        <f>J28</f>
        <v>0</v>
      </c>
      <c r="H28" s="130">
        <f>+H22+H26</f>
        <v>0</v>
      </c>
      <c r="I28" s="130">
        <f>+I22+I26</f>
        <v>0</v>
      </c>
      <c r="J28" s="130">
        <f>+J22+J26</f>
        <v>0</v>
      </c>
      <c r="L28" s="131">
        <f>+L22+L26</f>
        <v>0</v>
      </c>
      <c r="N28" s="132">
        <f>+N22+N26</f>
        <v>0</v>
      </c>
      <c r="W28" s="114">
        <f>+W22+W26</f>
        <v>16.875</v>
      </c>
    </row>
    <row r="30" spans="1:28">
      <c r="B30" s="128" t="s">
        <v>150</v>
      </c>
    </row>
    <row r="31" spans="1:28">
      <c r="B31" s="112" t="s">
        <v>93</v>
      </c>
    </row>
    <row r="32" spans="1:28">
      <c r="A32" s="110">
        <v>10</v>
      </c>
      <c r="B32" s="111" t="s">
        <v>151</v>
      </c>
      <c r="C32" s="112" t="s">
        <v>152</v>
      </c>
      <c r="D32" s="118" t="s">
        <v>196</v>
      </c>
      <c r="E32" s="114">
        <v>2</v>
      </c>
      <c r="F32" s="113" t="s">
        <v>153</v>
      </c>
      <c r="H32" s="115">
        <f>ROUND(E32*G32, 2)</f>
        <v>0</v>
      </c>
      <c r="J32" s="115">
        <f>ROUND(E32*G32, 2)</f>
        <v>0</v>
      </c>
      <c r="K32" s="116">
        <v>5.0000000000000001E-3</v>
      </c>
      <c r="L32" s="116">
        <f>E32*K32</f>
        <v>0.01</v>
      </c>
      <c r="O32" s="113">
        <v>20</v>
      </c>
      <c r="P32" s="113" t="s">
        <v>133</v>
      </c>
      <c r="V32" s="117" t="s">
        <v>154</v>
      </c>
      <c r="W32" s="114">
        <v>0.192</v>
      </c>
      <c r="Z32" s="112" t="s">
        <v>155</v>
      </c>
      <c r="AA32" s="112" t="s">
        <v>133</v>
      </c>
      <c r="AB32" s="113">
        <v>1</v>
      </c>
    </row>
    <row r="33" spans="1:28">
      <c r="A33" s="110">
        <v>11</v>
      </c>
      <c r="B33" s="111" t="s">
        <v>151</v>
      </c>
      <c r="C33" s="112" t="s">
        <v>156</v>
      </c>
      <c r="D33" s="118" t="s">
        <v>199</v>
      </c>
      <c r="E33" s="114">
        <v>1</v>
      </c>
      <c r="F33" s="113" t="s">
        <v>153</v>
      </c>
      <c r="H33" s="115">
        <f>ROUND(E33*G33, 2)</f>
        <v>0</v>
      </c>
      <c r="J33" s="115">
        <f>ROUND(E33*G33, 2)</f>
        <v>0</v>
      </c>
      <c r="O33" s="113">
        <v>20</v>
      </c>
      <c r="P33" s="113" t="s">
        <v>133</v>
      </c>
      <c r="V33" s="117" t="s">
        <v>154</v>
      </c>
      <c r="W33" s="114">
        <v>0.32400000000000001</v>
      </c>
      <c r="Z33" s="112" t="s">
        <v>157</v>
      </c>
      <c r="AA33" s="112" t="s">
        <v>158</v>
      </c>
      <c r="AB33" s="113">
        <v>1</v>
      </c>
    </row>
    <row r="34" spans="1:28">
      <c r="A34" s="110">
        <v>12</v>
      </c>
      <c r="B34" s="111" t="s">
        <v>142</v>
      </c>
      <c r="C34" s="112" t="s">
        <v>159</v>
      </c>
      <c r="D34" s="118" t="s">
        <v>197</v>
      </c>
      <c r="E34" s="114">
        <v>2</v>
      </c>
      <c r="F34" s="113" t="s">
        <v>153</v>
      </c>
      <c r="I34" s="115">
        <f>ROUND(E34*G34, 2)</f>
        <v>0</v>
      </c>
      <c r="J34" s="115">
        <f>ROUND(E34*G34, 2)</f>
        <v>0</v>
      </c>
      <c r="O34" s="113">
        <v>20</v>
      </c>
      <c r="P34" s="113" t="s">
        <v>133</v>
      </c>
      <c r="V34" s="117" t="s">
        <v>57</v>
      </c>
      <c r="Z34" s="112" t="s">
        <v>160</v>
      </c>
      <c r="AA34" s="112" t="s">
        <v>161</v>
      </c>
      <c r="AB34" s="113">
        <v>2</v>
      </c>
    </row>
    <row r="35" spans="1:28">
      <c r="A35" s="110">
        <v>13</v>
      </c>
      <c r="B35" s="111" t="s">
        <v>142</v>
      </c>
      <c r="C35" s="112" t="s">
        <v>162</v>
      </c>
      <c r="D35" s="118" t="s">
        <v>198</v>
      </c>
      <c r="E35" s="114">
        <v>2</v>
      </c>
      <c r="F35" s="113" t="s">
        <v>153</v>
      </c>
      <c r="I35" s="115">
        <f>ROUND(E35*G35, 2)</f>
        <v>0</v>
      </c>
      <c r="J35" s="115">
        <f>ROUND(E35*G35, 2)</f>
        <v>0</v>
      </c>
      <c r="O35" s="113">
        <v>20</v>
      </c>
      <c r="P35" s="113" t="s">
        <v>133</v>
      </c>
      <c r="V35" s="117" t="s">
        <v>57</v>
      </c>
      <c r="Z35" s="112" t="s">
        <v>160</v>
      </c>
      <c r="AA35" s="112" t="s">
        <v>133</v>
      </c>
      <c r="AB35" s="113">
        <v>2</v>
      </c>
    </row>
    <row r="36" spans="1:28">
      <c r="D36" s="129" t="s">
        <v>163</v>
      </c>
      <c r="E36" s="130">
        <f>J36</f>
        <v>0</v>
      </c>
      <c r="H36" s="130">
        <f>SUM(H30:H35)</f>
        <v>0</v>
      </c>
      <c r="I36" s="130">
        <f>SUM(I30:I35)</f>
        <v>0</v>
      </c>
      <c r="J36" s="130">
        <f>SUM(J30:J35)</f>
        <v>0</v>
      </c>
      <c r="L36" s="131">
        <f>SUM(L30:L35)</f>
        <v>0.01</v>
      </c>
      <c r="N36" s="132">
        <f>SUM(N30:N35)</f>
        <v>0</v>
      </c>
      <c r="W36" s="114">
        <f>SUM(W30:W35)</f>
        <v>0.51600000000000001</v>
      </c>
    </row>
    <row r="38" spans="1:28">
      <c r="D38" s="129" t="s">
        <v>94</v>
      </c>
      <c r="E38" s="132">
        <f>J38</f>
        <v>0</v>
      </c>
      <c r="H38" s="130">
        <f>+H36</f>
        <v>0</v>
      </c>
      <c r="I38" s="130">
        <f>+I36</f>
        <v>0</v>
      </c>
      <c r="J38" s="130">
        <f>+J36</f>
        <v>0</v>
      </c>
      <c r="L38" s="131">
        <f>+L36</f>
        <v>0.01</v>
      </c>
      <c r="N38" s="132">
        <f>+N36</f>
        <v>0</v>
      </c>
      <c r="W38" s="114">
        <f>+W36</f>
        <v>0.51600000000000001</v>
      </c>
    </row>
    <row r="40" spans="1:28">
      <c r="B40" s="128" t="s">
        <v>164</v>
      </c>
    </row>
    <row r="41" spans="1:28">
      <c r="B41" s="112" t="s">
        <v>95</v>
      </c>
    </row>
    <row r="42" spans="1:28">
      <c r="A42" s="110">
        <v>14</v>
      </c>
      <c r="B42" s="111" t="s">
        <v>132</v>
      </c>
      <c r="C42" s="112" t="s">
        <v>165</v>
      </c>
      <c r="D42" s="118" t="s">
        <v>200</v>
      </c>
      <c r="E42" s="114">
        <v>2</v>
      </c>
      <c r="F42" s="113" t="s">
        <v>153</v>
      </c>
      <c r="H42" s="115">
        <f>ROUND(E42*G42, 2)</f>
        <v>0</v>
      </c>
      <c r="J42" s="115">
        <f t="shared" ref="J42:J59" si="0">ROUND(E42*G42, 2)</f>
        <v>0</v>
      </c>
      <c r="O42" s="113">
        <v>20</v>
      </c>
      <c r="P42" s="113" t="s">
        <v>133</v>
      </c>
      <c r="V42" s="117" t="s">
        <v>32</v>
      </c>
      <c r="W42" s="114">
        <v>4</v>
      </c>
      <c r="Z42" s="112" t="s">
        <v>155</v>
      </c>
      <c r="AA42" s="112" t="s">
        <v>133</v>
      </c>
      <c r="AB42" s="113">
        <v>1</v>
      </c>
    </row>
    <row r="43" spans="1:28" ht="25.5">
      <c r="A43" s="110">
        <v>15</v>
      </c>
      <c r="B43" s="111" t="s">
        <v>132</v>
      </c>
      <c r="C43" s="112" t="s">
        <v>166</v>
      </c>
      <c r="D43" s="118" t="s">
        <v>201</v>
      </c>
      <c r="E43" s="114">
        <v>36</v>
      </c>
      <c r="F43" s="113" t="s">
        <v>167</v>
      </c>
      <c r="H43" s="115">
        <f>ROUND(E43*G43, 2)</f>
        <v>0</v>
      </c>
      <c r="J43" s="115">
        <f t="shared" si="0"/>
        <v>0</v>
      </c>
      <c r="O43" s="113">
        <v>20</v>
      </c>
      <c r="P43" s="113" t="s">
        <v>133</v>
      </c>
      <c r="V43" s="117" t="s">
        <v>32</v>
      </c>
      <c r="W43" s="114">
        <v>0.25600000000000001</v>
      </c>
      <c r="Z43" s="112" t="s">
        <v>147</v>
      </c>
      <c r="AA43" s="112" t="s">
        <v>133</v>
      </c>
      <c r="AB43" s="113">
        <v>1</v>
      </c>
    </row>
    <row r="44" spans="1:28">
      <c r="A44" s="110">
        <v>16</v>
      </c>
      <c r="B44" s="111" t="s">
        <v>142</v>
      </c>
      <c r="C44" s="112" t="s">
        <v>168</v>
      </c>
      <c r="D44" s="118" t="s">
        <v>202</v>
      </c>
      <c r="E44" s="114">
        <v>36</v>
      </c>
      <c r="F44" s="113" t="s">
        <v>167</v>
      </c>
      <c r="I44" s="115">
        <f>ROUND(E44*G44, 2)</f>
        <v>0</v>
      </c>
      <c r="J44" s="115">
        <f t="shared" si="0"/>
        <v>0</v>
      </c>
      <c r="K44" s="116">
        <v>2.7E-4</v>
      </c>
      <c r="L44" s="116">
        <f>E44*K44</f>
        <v>9.7199999999999995E-3</v>
      </c>
      <c r="O44" s="113">
        <v>20</v>
      </c>
      <c r="P44" s="113" t="s">
        <v>133</v>
      </c>
      <c r="V44" s="117" t="s">
        <v>57</v>
      </c>
      <c r="Z44" s="112" t="s">
        <v>169</v>
      </c>
      <c r="AA44" s="112" t="s">
        <v>133</v>
      </c>
      <c r="AB44" s="113">
        <v>2</v>
      </c>
    </row>
    <row r="45" spans="1:28" ht="25.5">
      <c r="A45" s="110">
        <v>17</v>
      </c>
      <c r="B45" s="111" t="s">
        <v>132</v>
      </c>
      <c r="C45" s="112" t="s">
        <v>170</v>
      </c>
      <c r="D45" s="118" t="s">
        <v>203</v>
      </c>
      <c r="E45" s="114">
        <v>2</v>
      </c>
      <c r="F45" s="113" t="s">
        <v>153</v>
      </c>
      <c r="H45" s="115">
        <f>ROUND(E45*G45, 2)</f>
        <v>0</v>
      </c>
      <c r="J45" s="115">
        <f t="shared" si="0"/>
        <v>0</v>
      </c>
      <c r="O45" s="113">
        <v>20</v>
      </c>
      <c r="P45" s="113" t="s">
        <v>133</v>
      </c>
      <c r="V45" s="117" t="s">
        <v>32</v>
      </c>
      <c r="W45" s="114">
        <v>0.23499999999999999</v>
      </c>
      <c r="Z45" s="112" t="s">
        <v>147</v>
      </c>
      <c r="AA45" s="112" t="s">
        <v>133</v>
      </c>
      <c r="AB45" s="113">
        <v>1</v>
      </c>
    </row>
    <row r="46" spans="1:28">
      <c r="A46" s="110">
        <v>18</v>
      </c>
      <c r="B46" s="111" t="s">
        <v>142</v>
      </c>
      <c r="C46" s="112" t="s">
        <v>171</v>
      </c>
      <c r="D46" s="118" t="s">
        <v>204</v>
      </c>
      <c r="E46" s="114">
        <v>1</v>
      </c>
      <c r="F46" s="113" t="s">
        <v>153</v>
      </c>
      <c r="I46" s="115">
        <f>ROUND(E46*G46, 2)</f>
        <v>0</v>
      </c>
      <c r="J46" s="115">
        <f t="shared" si="0"/>
        <v>0</v>
      </c>
      <c r="K46" s="116">
        <v>6.9999999999999994E-5</v>
      </c>
      <c r="L46" s="116">
        <f>E46*K46</f>
        <v>6.9999999999999994E-5</v>
      </c>
      <c r="O46" s="113">
        <v>20</v>
      </c>
      <c r="P46" s="113" t="s">
        <v>133</v>
      </c>
      <c r="V46" s="117" t="s">
        <v>57</v>
      </c>
      <c r="Z46" s="112" t="s">
        <v>169</v>
      </c>
      <c r="AA46" s="112" t="s">
        <v>172</v>
      </c>
      <c r="AB46" s="113">
        <v>2</v>
      </c>
    </row>
    <row r="47" spans="1:28" ht="25.5">
      <c r="A47" s="110">
        <v>19</v>
      </c>
      <c r="B47" s="111" t="s">
        <v>132</v>
      </c>
      <c r="C47" s="112" t="s">
        <v>173</v>
      </c>
      <c r="D47" s="118" t="s">
        <v>205</v>
      </c>
      <c r="E47" s="114">
        <v>2</v>
      </c>
      <c r="F47" s="113" t="s">
        <v>153</v>
      </c>
      <c r="H47" s="115">
        <f>ROUND(E47*G47, 2)</f>
        <v>0</v>
      </c>
      <c r="J47" s="115">
        <f t="shared" si="0"/>
        <v>0</v>
      </c>
      <c r="O47" s="113">
        <v>20</v>
      </c>
      <c r="P47" s="113" t="s">
        <v>133</v>
      </c>
      <c r="V47" s="117" t="s">
        <v>32</v>
      </c>
      <c r="W47" s="114">
        <v>0.254</v>
      </c>
      <c r="Z47" s="112" t="s">
        <v>147</v>
      </c>
      <c r="AA47" s="112" t="s">
        <v>133</v>
      </c>
      <c r="AB47" s="113">
        <v>1</v>
      </c>
    </row>
    <row r="48" spans="1:28">
      <c r="A48" s="110">
        <v>20</v>
      </c>
      <c r="B48" s="111" t="s">
        <v>142</v>
      </c>
      <c r="C48" s="112" t="s">
        <v>174</v>
      </c>
      <c r="D48" s="118" t="s">
        <v>206</v>
      </c>
      <c r="E48" s="114">
        <v>4</v>
      </c>
      <c r="F48" s="113" t="s">
        <v>153</v>
      </c>
      <c r="I48" s="115">
        <f>ROUND(E48*G48, 2)</f>
        <v>0</v>
      </c>
      <c r="J48" s="115">
        <f t="shared" si="0"/>
        <v>0</v>
      </c>
      <c r="K48" s="116">
        <v>1E-4</v>
      </c>
      <c r="L48" s="116">
        <f>E48*K48</f>
        <v>4.0000000000000002E-4</v>
      </c>
      <c r="O48" s="113">
        <v>20</v>
      </c>
      <c r="P48" s="113" t="s">
        <v>133</v>
      </c>
      <c r="V48" s="117" t="s">
        <v>57</v>
      </c>
      <c r="Z48" s="112" t="s">
        <v>169</v>
      </c>
      <c r="AA48" s="112" t="s">
        <v>175</v>
      </c>
      <c r="AB48" s="113">
        <v>2</v>
      </c>
    </row>
    <row r="49" spans="1:28" ht="27.75" customHeight="1">
      <c r="A49" s="110">
        <v>21</v>
      </c>
      <c r="B49" s="111" t="s">
        <v>132</v>
      </c>
      <c r="C49" s="112" t="s">
        <v>176</v>
      </c>
      <c r="D49" s="118" t="s">
        <v>207</v>
      </c>
      <c r="E49" s="114">
        <v>34</v>
      </c>
      <c r="F49" s="113" t="s">
        <v>167</v>
      </c>
      <c r="H49" s="115">
        <f>ROUND(E49*G49, 2)</f>
        <v>0</v>
      </c>
      <c r="J49" s="115">
        <f t="shared" si="0"/>
        <v>0</v>
      </c>
      <c r="O49" s="113">
        <v>20</v>
      </c>
      <c r="P49" s="113" t="s">
        <v>133</v>
      </c>
      <c r="V49" s="117" t="s">
        <v>32</v>
      </c>
      <c r="W49" s="114">
        <v>0.38400000000000001</v>
      </c>
      <c r="Z49" s="112" t="s">
        <v>147</v>
      </c>
      <c r="AA49" s="112" t="s">
        <v>133</v>
      </c>
      <c r="AB49" s="113">
        <v>1</v>
      </c>
    </row>
    <row r="50" spans="1:28">
      <c r="A50" s="110">
        <v>22</v>
      </c>
      <c r="B50" s="111" t="s">
        <v>142</v>
      </c>
      <c r="C50" s="112" t="s">
        <v>177</v>
      </c>
      <c r="D50" s="118" t="s">
        <v>213</v>
      </c>
      <c r="E50" s="114">
        <v>34</v>
      </c>
      <c r="F50" s="113" t="s">
        <v>167</v>
      </c>
      <c r="I50" s="115">
        <f>ROUND(E50*G50, 2)</f>
        <v>0</v>
      </c>
      <c r="J50" s="115">
        <f t="shared" si="0"/>
        <v>0</v>
      </c>
      <c r="K50" s="116">
        <v>5.1999999999999995E-4</v>
      </c>
      <c r="L50" s="116">
        <f>E50*K50</f>
        <v>1.7679999999999998E-2</v>
      </c>
      <c r="O50" s="113">
        <v>20</v>
      </c>
      <c r="P50" s="113" t="s">
        <v>133</v>
      </c>
      <c r="V50" s="117" t="s">
        <v>57</v>
      </c>
      <c r="Z50" s="112" t="s">
        <v>169</v>
      </c>
      <c r="AA50" s="112" t="s">
        <v>178</v>
      </c>
      <c r="AB50" s="113">
        <v>2</v>
      </c>
    </row>
    <row r="51" spans="1:28">
      <c r="A51" s="110">
        <v>23</v>
      </c>
      <c r="B51" s="111" t="s">
        <v>132</v>
      </c>
      <c r="C51" s="112" t="s">
        <v>179</v>
      </c>
      <c r="D51" s="118" t="s">
        <v>208</v>
      </c>
      <c r="E51" s="114">
        <v>5</v>
      </c>
      <c r="F51" s="113" t="s">
        <v>153</v>
      </c>
      <c r="H51" s="115">
        <f>ROUND(E51*G51, 2)</f>
        <v>0</v>
      </c>
      <c r="J51" s="115">
        <f t="shared" si="0"/>
        <v>0</v>
      </c>
      <c r="O51" s="113">
        <v>20</v>
      </c>
      <c r="P51" s="113" t="s">
        <v>133</v>
      </c>
      <c r="V51" s="117" t="s">
        <v>32</v>
      </c>
      <c r="W51" s="114">
        <v>0.14399999999999999</v>
      </c>
      <c r="Z51" s="112" t="s">
        <v>147</v>
      </c>
      <c r="AA51" s="112" t="s">
        <v>133</v>
      </c>
      <c r="AB51" s="113">
        <v>1</v>
      </c>
    </row>
    <row r="52" spans="1:28">
      <c r="A52" s="110">
        <v>24</v>
      </c>
      <c r="B52" s="111" t="s">
        <v>142</v>
      </c>
      <c r="C52" s="112" t="s">
        <v>180</v>
      </c>
      <c r="D52" s="118" t="s">
        <v>214</v>
      </c>
      <c r="E52" s="114">
        <v>1</v>
      </c>
      <c r="F52" s="113" t="s">
        <v>194</v>
      </c>
      <c r="I52" s="115">
        <f>ROUND(E52*G52, 2)</f>
        <v>0</v>
      </c>
      <c r="J52" s="115">
        <f t="shared" si="0"/>
        <v>0</v>
      </c>
      <c r="K52" s="116">
        <v>3.3E-4</v>
      </c>
      <c r="L52" s="116">
        <f>E52*K52</f>
        <v>3.3E-4</v>
      </c>
      <c r="O52" s="113">
        <v>20</v>
      </c>
      <c r="P52" s="113" t="s">
        <v>133</v>
      </c>
      <c r="V52" s="117" t="s">
        <v>57</v>
      </c>
      <c r="Z52" s="112" t="s">
        <v>169</v>
      </c>
      <c r="AA52" s="112" t="s">
        <v>181</v>
      </c>
      <c r="AB52" s="113">
        <v>2</v>
      </c>
    </row>
    <row r="53" spans="1:28">
      <c r="A53" s="110">
        <v>25</v>
      </c>
      <c r="B53" s="111" t="s">
        <v>132</v>
      </c>
      <c r="C53" s="112" t="s">
        <v>182</v>
      </c>
      <c r="D53" s="118" t="s">
        <v>183</v>
      </c>
      <c r="E53" s="114">
        <v>70</v>
      </c>
      <c r="F53" s="113" t="s">
        <v>167</v>
      </c>
      <c r="H53" s="115">
        <f t="shared" ref="H53:H59" si="1">ROUND(E53*G53, 2)</f>
        <v>0</v>
      </c>
      <c r="J53" s="115">
        <f t="shared" si="0"/>
        <v>0</v>
      </c>
      <c r="K53" s="116">
        <v>5.0000000000000002E-5</v>
      </c>
      <c r="L53" s="116">
        <f>E53*K53</f>
        <v>3.5000000000000001E-3</v>
      </c>
      <c r="O53" s="113">
        <v>20</v>
      </c>
      <c r="P53" s="113" t="s">
        <v>133</v>
      </c>
      <c r="V53" s="117" t="s">
        <v>32</v>
      </c>
      <c r="W53" s="114">
        <v>0.2</v>
      </c>
      <c r="Z53" s="112" t="s">
        <v>184</v>
      </c>
      <c r="AA53" s="112" t="s">
        <v>133</v>
      </c>
      <c r="AB53" s="113">
        <v>1</v>
      </c>
    </row>
    <row r="54" spans="1:28">
      <c r="A54" s="110">
        <v>26</v>
      </c>
      <c r="B54" s="111" t="s">
        <v>132</v>
      </c>
      <c r="C54" s="112" t="s">
        <v>185</v>
      </c>
      <c r="D54" s="118" t="s">
        <v>217</v>
      </c>
      <c r="E54" s="114">
        <v>70</v>
      </c>
      <c r="F54" s="113" t="s">
        <v>167</v>
      </c>
      <c r="H54" s="115">
        <f t="shared" si="1"/>
        <v>0</v>
      </c>
      <c r="J54" s="115">
        <f t="shared" si="0"/>
        <v>0</v>
      </c>
      <c r="O54" s="113">
        <v>20</v>
      </c>
      <c r="P54" s="113" t="s">
        <v>133</v>
      </c>
      <c r="V54" s="117" t="s">
        <v>32</v>
      </c>
      <c r="W54" s="114">
        <v>7.5999999999999998E-2</v>
      </c>
      <c r="Z54" s="112" t="s">
        <v>184</v>
      </c>
      <c r="AA54" s="112" t="s">
        <v>133</v>
      </c>
      <c r="AB54" s="113">
        <v>1</v>
      </c>
    </row>
    <row r="55" spans="1:28">
      <c r="A55" s="110">
        <v>27</v>
      </c>
      <c r="B55" s="111" t="s">
        <v>132</v>
      </c>
      <c r="C55" s="112" t="s">
        <v>186</v>
      </c>
      <c r="D55" s="118" t="s">
        <v>187</v>
      </c>
      <c r="E55" s="114">
        <v>70</v>
      </c>
      <c r="F55" s="113" t="s">
        <v>167</v>
      </c>
      <c r="H55" s="115">
        <f t="shared" si="1"/>
        <v>0</v>
      </c>
      <c r="J55" s="115">
        <f t="shared" si="0"/>
        <v>0</v>
      </c>
      <c r="O55" s="113">
        <v>20</v>
      </c>
      <c r="P55" s="113" t="s">
        <v>133</v>
      </c>
      <c r="V55" s="117" t="s">
        <v>32</v>
      </c>
      <c r="W55" s="114">
        <v>0.23200000000000001</v>
      </c>
      <c r="Z55" s="112" t="s">
        <v>134</v>
      </c>
      <c r="AA55" s="112" t="s">
        <v>133</v>
      </c>
      <c r="AB55" s="113">
        <v>1</v>
      </c>
    </row>
    <row r="56" spans="1:28">
      <c r="A56" s="110">
        <v>28</v>
      </c>
      <c r="B56" s="111" t="s">
        <v>132</v>
      </c>
      <c r="C56" s="112" t="s">
        <v>188</v>
      </c>
      <c r="D56" s="118" t="s">
        <v>189</v>
      </c>
      <c r="E56" s="114">
        <v>70</v>
      </c>
      <c r="F56" s="113" t="s">
        <v>167</v>
      </c>
      <c r="H56" s="115">
        <f t="shared" si="1"/>
        <v>0</v>
      </c>
      <c r="J56" s="115">
        <f t="shared" si="0"/>
        <v>0</v>
      </c>
      <c r="O56" s="113">
        <v>20</v>
      </c>
      <c r="P56" s="113" t="s">
        <v>133</v>
      </c>
      <c r="V56" s="117" t="s">
        <v>32</v>
      </c>
      <c r="W56" s="114">
        <v>1.1599999999999999</v>
      </c>
      <c r="Z56" s="112" t="s">
        <v>147</v>
      </c>
      <c r="AA56" s="112" t="s">
        <v>133</v>
      </c>
      <c r="AB56" s="113">
        <v>1</v>
      </c>
    </row>
    <row r="57" spans="1:28">
      <c r="A57" s="110">
        <v>29</v>
      </c>
      <c r="B57" s="111" t="s">
        <v>132</v>
      </c>
      <c r="C57" s="112" t="s">
        <v>190</v>
      </c>
      <c r="D57" s="118" t="s">
        <v>215</v>
      </c>
      <c r="E57" s="114">
        <v>1</v>
      </c>
      <c r="F57" s="113" t="s">
        <v>209</v>
      </c>
      <c r="H57" s="115">
        <f t="shared" si="1"/>
        <v>0</v>
      </c>
      <c r="J57" s="115">
        <f t="shared" si="0"/>
        <v>0</v>
      </c>
      <c r="O57" s="113">
        <v>20</v>
      </c>
      <c r="P57" s="113" t="s">
        <v>133</v>
      </c>
      <c r="V57" s="117" t="s">
        <v>32</v>
      </c>
      <c r="W57" s="114">
        <v>7.1999999999999995E-2</v>
      </c>
      <c r="Z57" s="112" t="s">
        <v>147</v>
      </c>
      <c r="AA57" s="112" t="s">
        <v>133</v>
      </c>
      <c r="AB57" s="113">
        <v>1</v>
      </c>
    </row>
    <row r="58" spans="1:28">
      <c r="A58" s="110">
        <v>30</v>
      </c>
      <c r="B58" s="111" t="s">
        <v>132</v>
      </c>
      <c r="C58" s="112" t="s">
        <v>191</v>
      </c>
      <c r="D58" s="118" t="s">
        <v>216</v>
      </c>
      <c r="E58" s="114">
        <v>1</v>
      </c>
      <c r="F58" s="113" t="s">
        <v>209</v>
      </c>
      <c r="H58" s="115">
        <f t="shared" si="1"/>
        <v>0</v>
      </c>
      <c r="J58" s="115">
        <f t="shared" si="0"/>
        <v>0</v>
      </c>
      <c r="O58" s="113">
        <v>20</v>
      </c>
      <c r="P58" s="113" t="s">
        <v>133</v>
      </c>
      <c r="V58" s="117" t="s">
        <v>32</v>
      </c>
      <c r="W58" s="114">
        <v>0.33300000000000002</v>
      </c>
      <c r="Z58" s="112" t="s">
        <v>147</v>
      </c>
      <c r="AA58" s="112" t="s">
        <v>133</v>
      </c>
      <c r="AB58" s="113">
        <v>1</v>
      </c>
    </row>
    <row r="59" spans="1:28">
      <c r="A59" s="110">
        <v>31</v>
      </c>
      <c r="B59" s="111" t="s">
        <v>132</v>
      </c>
      <c r="C59" s="112" t="s">
        <v>192</v>
      </c>
      <c r="D59" s="118" t="s">
        <v>193</v>
      </c>
      <c r="E59" s="114">
        <v>1</v>
      </c>
      <c r="F59" s="113" t="s">
        <v>194</v>
      </c>
      <c r="H59" s="115">
        <f t="shared" si="1"/>
        <v>0</v>
      </c>
      <c r="J59" s="115">
        <f t="shared" si="0"/>
        <v>0</v>
      </c>
      <c r="O59" s="113">
        <v>20</v>
      </c>
      <c r="P59" s="113" t="s">
        <v>133</v>
      </c>
      <c r="V59" s="117" t="s">
        <v>32</v>
      </c>
      <c r="W59" s="114">
        <v>1</v>
      </c>
      <c r="Z59" s="112" t="s">
        <v>147</v>
      </c>
      <c r="AA59" s="112" t="s">
        <v>133</v>
      </c>
      <c r="AB59" s="113">
        <v>7</v>
      </c>
    </row>
    <row r="60" spans="1:28">
      <c r="D60" s="129" t="s">
        <v>195</v>
      </c>
      <c r="E60" s="130">
        <f>J60</f>
        <v>0</v>
      </c>
      <c r="H60" s="130">
        <f>SUM(H40:H59)</f>
        <v>0</v>
      </c>
      <c r="I60" s="130">
        <f>SUM(I40:I59)</f>
        <v>0</v>
      </c>
      <c r="J60" s="130">
        <f>SUM(J40:J59)</f>
        <v>0</v>
      </c>
      <c r="L60" s="131">
        <f>SUM(L40:L59)</f>
        <v>3.1699999999999999E-2</v>
      </c>
      <c r="N60" s="132">
        <f>SUM(N40:N59)</f>
        <v>0</v>
      </c>
      <c r="W60" s="114">
        <f>SUM(W40:W59)</f>
        <v>8.3460000000000019</v>
      </c>
    </row>
    <row r="62" spans="1:28">
      <c r="D62" s="129" t="s">
        <v>96</v>
      </c>
      <c r="E62" s="130">
        <f>J62</f>
        <v>0</v>
      </c>
      <c r="H62" s="130">
        <f>+H60</f>
        <v>0</v>
      </c>
      <c r="I62" s="130">
        <f>+I60</f>
        <v>0</v>
      </c>
      <c r="J62" s="130">
        <f>+J60</f>
        <v>0</v>
      </c>
      <c r="L62" s="131">
        <f>+L60</f>
        <v>3.1699999999999999E-2</v>
      </c>
      <c r="N62" s="132">
        <f>+N60</f>
        <v>0</v>
      </c>
      <c r="W62" s="114">
        <f>+W60</f>
        <v>8.3460000000000019</v>
      </c>
    </row>
    <row r="64" spans="1:28">
      <c r="D64" s="133" t="s">
        <v>97</v>
      </c>
      <c r="E64" s="130">
        <f>J64</f>
        <v>0</v>
      </c>
      <c r="H64" s="130">
        <f>+H28+H38+H62</f>
        <v>0</v>
      </c>
      <c r="I64" s="130">
        <f>+I28+I38+I62</f>
        <v>0</v>
      </c>
      <c r="J64" s="130">
        <f>+J28+J38+J62</f>
        <v>0</v>
      </c>
      <c r="L64" s="131">
        <f>+L28+L38+L62</f>
        <v>4.1700000000000001E-2</v>
      </c>
      <c r="N64" s="132">
        <f>+N28+N38+N62</f>
        <v>0</v>
      </c>
      <c r="W64" s="114">
        <f>+W28+W38+W62</f>
        <v>25.737000000000002</v>
      </c>
    </row>
  </sheetData>
  <printOptions horizontalCentered="1"/>
  <pageMargins left="0.39370078740157483" right="0.35433070866141736" top="0.62992125984251968" bottom="0.59055118110236227" header="0.51181102362204722" footer="0.35433070866141736"/>
  <pageSetup paperSize="9" orientation="landscape" r:id="rId1"/>
  <headerFooter alignWithMargins="0">
    <oddFooter>&amp;R&amp;"Arial Narrow,Normálne"&amp;8Strana&amp;"Arial,Normálne"&amp;10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3</vt:i4>
      </vt:variant>
      <vt:variant>
        <vt:lpstr>Pomenované rozsahy</vt:lpstr>
      </vt:variant>
      <vt:variant>
        <vt:i4>5</vt:i4>
      </vt:variant>
    </vt:vector>
  </HeadingPairs>
  <TitlesOfParts>
    <vt:vector size="8" baseType="lpstr">
      <vt:lpstr>Kryci list</vt:lpstr>
      <vt:lpstr>Rekapitulacia</vt:lpstr>
      <vt:lpstr>Prehlad</vt:lpstr>
      <vt:lpstr>Prehlad!Názvy_tlače</vt:lpstr>
      <vt:lpstr>Rekapitulacia!Názvy_tlače</vt:lpstr>
      <vt:lpstr>'Kryci list'!Oblasť_tlače</vt:lpstr>
      <vt:lpstr>Prehlad!Oblasť_tlače</vt:lpstr>
      <vt:lpstr>Rekapitulacia!Oblasť_tlače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zuzana</dc:creator>
  <cp:lastModifiedBy>MIKULA Ján</cp:lastModifiedBy>
  <cp:lastPrinted>2009-07-13T08:33:26Z</cp:lastPrinted>
  <dcterms:created xsi:type="dcterms:W3CDTF">1999-04-06T07:39:42Z</dcterms:created>
  <dcterms:modified xsi:type="dcterms:W3CDTF">2021-09-27T14:49:37Z</dcterms:modified>
</cp:coreProperties>
</file>