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065DE9A0-3813-4AC2-872B-49033920CA09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krycí list" sheetId="8" r:id="rId1"/>
    <sheet name="rekapitulacia" sheetId="7" r:id="rId2"/>
    <sheet name="vv 01" sheetId="6" r:id="rId3"/>
    <sheet name="vv 02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0" i="6" l="1"/>
  <c r="G90" i="6" s="1"/>
  <c r="F30" i="6"/>
  <c r="G30" i="6" s="1"/>
  <c r="F84" i="6" l="1"/>
  <c r="G84" i="6" s="1"/>
  <c r="F60" i="6"/>
  <c r="G60" i="6" s="1"/>
  <c r="F45" i="6"/>
  <c r="G45" i="6" s="1"/>
  <c r="F11" i="6"/>
  <c r="G11" i="6" s="1"/>
  <c r="F83" i="6"/>
  <c r="G83" i="6" s="1"/>
  <c r="F19" i="6"/>
  <c r="G19" i="6" s="1"/>
  <c r="F17" i="6"/>
  <c r="G17" i="6" s="1"/>
  <c r="F69" i="6" l="1"/>
  <c r="G69" i="6" s="1"/>
  <c r="F67" i="6"/>
  <c r="G67" i="6" s="1"/>
  <c r="F65" i="6"/>
  <c r="G65" i="6" s="1"/>
  <c r="F62" i="6"/>
  <c r="G62" i="6" s="1"/>
  <c r="F61" i="6"/>
  <c r="G61" i="6" s="1"/>
  <c r="F59" i="6"/>
  <c r="G59" i="6" s="1"/>
  <c r="F58" i="6"/>
  <c r="F70" i="6" l="1"/>
  <c r="G70" i="6" s="1"/>
  <c r="G58" i="6"/>
  <c r="F94" i="6" l="1"/>
  <c r="G94" i="6" s="1"/>
  <c r="F93" i="6"/>
  <c r="G93" i="6" s="1"/>
  <c r="F91" i="6"/>
  <c r="G91" i="6" s="1"/>
  <c r="F89" i="6"/>
  <c r="G89" i="6" s="1"/>
  <c r="F88" i="6"/>
  <c r="G88" i="6" s="1"/>
  <c r="F87" i="6"/>
  <c r="G87" i="6" s="1"/>
  <c r="F86" i="6"/>
  <c r="G86" i="6" s="1"/>
  <c r="F85" i="6"/>
  <c r="G85" i="6" s="1"/>
  <c r="F82" i="6"/>
  <c r="G82" i="6" s="1"/>
  <c r="F81" i="6"/>
  <c r="G81" i="6" s="1"/>
  <c r="F80" i="6"/>
  <c r="F77" i="6"/>
  <c r="G77" i="6" s="1"/>
  <c r="F76" i="6"/>
  <c r="G76" i="6" s="1"/>
  <c r="F75" i="6"/>
  <c r="G75" i="6" s="1"/>
  <c r="F74" i="6"/>
  <c r="G74" i="6" s="1"/>
  <c r="F73" i="6"/>
  <c r="G73" i="6" s="1"/>
  <c r="F72" i="6"/>
  <c r="G72" i="6" s="1"/>
  <c r="G80" i="6" l="1"/>
  <c r="F95" i="6"/>
  <c r="G95" i="6" s="1"/>
  <c r="F43" i="6" l="1"/>
  <c r="G43" i="6" l="1"/>
  <c r="F47" i="6"/>
  <c r="F78" i="6"/>
  <c r="F21" i="6" l="1"/>
  <c r="G21" i="6" s="1"/>
  <c r="F22" i="6"/>
  <c r="G22" i="6" s="1"/>
  <c r="C55" i="6" l="1"/>
  <c r="F55" i="6" s="1"/>
  <c r="G55" i="6" s="1"/>
  <c r="F54" i="6"/>
  <c r="G54" i="6" s="1"/>
  <c r="F53" i="6"/>
  <c r="G53" i="6" s="1"/>
  <c r="F8" i="6"/>
  <c r="G8" i="6" s="1"/>
  <c r="F25" i="9"/>
  <c r="G25" i="9" s="1"/>
  <c r="F10" i="9"/>
  <c r="G10" i="9" s="1"/>
  <c r="F21" i="9"/>
  <c r="F22" i="9"/>
  <c r="G22" i="9" s="1"/>
  <c r="F23" i="9"/>
  <c r="G23" i="9" s="1"/>
  <c r="F24" i="9"/>
  <c r="G24" i="9" s="1"/>
  <c r="F26" i="6"/>
  <c r="F34" i="6"/>
  <c r="G34" i="6" s="1"/>
  <c r="F36" i="6"/>
  <c r="G36" i="6" s="1"/>
  <c r="F38" i="6"/>
  <c r="G38" i="6" s="1"/>
  <c r="F50" i="6"/>
  <c r="F97" i="6"/>
  <c r="F98" i="6" s="1"/>
  <c r="I26" i="8"/>
  <c r="F13" i="6"/>
  <c r="F15" i="6"/>
  <c r="G15" i="6" s="1"/>
  <c r="F29" i="6"/>
  <c r="G29" i="6" s="1"/>
  <c r="F37" i="6"/>
  <c r="G37" i="6" s="1"/>
  <c r="F39" i="6"/>
  <c r="G39" i="6" s="1"/>
  <c r="F51" i="6"/>
  <c r="G51" i="6" s="1"/>
  <c r="C52" i="6"/>
  <c r="F52" i="6" s="1"/>
  <c r="G52" i="6" s="1"/>
  <c r="E17" i="8"/>
  <c r="E18" i="8"/>
  <c r="E19" i="8"/>
  <c r="I20" i="8"/>
  <c r="E26" i="8"/>
  <c r="I14" i="8"/>
  <c r="E14" i="8"/>
  <c r="I13" i="8"/>
  <c r="E13" i="8"/>
  <c r="I12" i="8"/>
  <c r="E12" i="8"/>
  <c r="D20" i="8"/>
  <c r="E9" i="7"/>
  <c r="C20" i="8"/>
  <c r="D10" i="7"/>
  <c r="E10" i="7" s="1"/>
  <c r="E8" i="7"/>
  <c r="E20" i="8" l="1"/>
  <c r="H29" i="8" s="1"/>
  <c r="I29" i="8" s="1"/>
  <c r="I31" i="8" s="1"/>
  <c r="G26" i="6"/>
  <c r="F40" i="6"/>
  <c r="G40" i="6" s="1"/>
  <c r="G13" i="6"/>
  <c r="F23" i="6"/>
  <c r="G23" i="6" s="1"/>
  <c r="G50" i="6"/>
  <c r="F56" i="6"/>
  <c r="D11" i="7"/>
  <c r="E11" i="7" s="1"/>
  <c r="G98" i="6"/>
  <c r="F26" i="9"/>
  <c r="G26" i="9" s="1"/>
  <c r="G21" i="9"/>
  <c r="G97" i="6"/>
  <c r="G9" i="6"/>
  <c r="G47" i="6"/>
  <c r="G78" i="6"/>
  <c r="F9" i="6"/>
  <c r="F99" i="6" l="1"/>
  <c r="G56" i="6"/>
  <c r="F27" i="9"/>
  <c r="G27" i="9" s="1"/>
  <c r="G99" i="6" l="1"/>
</calcChain>
</file>

<file path=xl/sharedStrings.xml><?xml version="1.0" encoding="utf-8"?>
<sst xmlns="http://schemas.openxmlformats.org/spreadsheetml/2006/main" count="312" uniqueCount="215">
  <si>
    <t>PČ</t>
  </si>
  <si>
    <t>Množstvo</t>
  </si>
  <si>
    <t>m2</t>
  </si>
  <si>
    <t>Jednotka</t>
  </si>
  <si>
    <t>Cena za jednotku bez DPH</t>
  </si>
  <si>
    <t>Cena spolu bez DPH</t>
  </si>
  <si>
    <t>Cena spolu s DPH</t>
  </si>
  <si>
    <t>bm</t>
  </si>
  <si>
    <t>ks</t>
  </si>
  <si>
    <t>Osadenie pätiek športového náradia</t>
  </si>
  <si>
    <t>komplet</t>
  </si>
  <si>
    <t>Spojovací materiál</t>
  </si>
  <si>
    <t xml:space="preserve">Osadenie stĺpikov oplotenia </t>
  </si>
  <si>
    <t>Dielo</t>
  </si>
  <si>
    <t>REKAPITULÁCIA ROZPOČTU</t>
  </si>
  <si>
    <t>Objekt:</t>
  </si>
  <si>
    <t>JKSO</t>
  </si>
  <si>
    <t>Kód</t>
  </si>
  <si>
    <t>Popis</t>
  </si>
  <si>
    <t>Cena celkom € bez DPH</t>
  </si>
  <si>
    <t>Cena celkom € s DPH</t>
  </si>
  <si>
    <t>Celkom</t>
  </si>
  <si>
    <t>KRYCÍ LIST ROZPOČTU</t>
  </si>
  <si>
    <t>Miesto:</t>
  </si>
  <si>
    <t>JKSO :</t>
  </si>
  <si>
    <t xml:space="preserve">Rozpočet: </t>
  </si>
  <si>
    <t xml:space="preserve">Zmluva č.: </t>
  </si>
  <si>
    <t>Spracoval:</t>
  </si>
  <si>
    <t>Dňa:</t>
  </si>
  <si>
    <t>Odberateľ:</t>
  </si>
  <si>
    <t>IČO:</t>
  </si>
  <si>
    <t>DIČ:</t>
  </si>
  <si>
    <t>Dodávateľ:</t>
  </si>
  <si>
    <t>Projektant:</t>
  </si>
  <si>
    <t>M3 OP</t>
  </si>
  <si>
    <t>M</t>
  </si>
  <si>
    <t>M2 ZP</t>
  </si>
  <si>
    <t>M2 UP</t>
  </si>
  <si>
    <t>A</t>
  </si>
  <si>
    <t xml:space="preserve"> ZRN</t>
  </si>
  <si>
    <t>konštrukcie a práce</t>
  </si>
  <si>
    <t>materiál</t>
  </si>
  <si>
    <t>spolu ZRN</t>
  </si>
  <si>
    <t>B</t>
  </si>
  <si>
    <t>IN - Individuálne náklady</t>
  </si>
  <si>
    <t xml:space="preserve"> HSV:</t>
  </si>
  <si>
    <t xml:space="preserve"> Práce nadčas</t>
  </si>
  <si>
    <t xml:space="preserve"> PSV:</t>
  </si>
  <si>
    <t xml:space="preserve"> Murárske výpomoce</t>
  </si>
  <si>
    <t xml:space="preserve"> MCE:</t>
  </si>
  <si>
    <t xml:space="preserve"> Bez pevnej podlahy</t>
  </si>
  <si>
    <t xml:space="preserve"> iné:</t>
  </si>
  <si>
    <t xml:space="preserve"> </t>
  </si>
  <si>
    <t xml:space="preserve"> Súčet:</t>
  </si>
  <si>
    <t xml:space="preserve">Súčet riadkov 6 až 9: </t>
  </si>
  <si>
    <t>C</t>
  </si>
  <si>
    <t>NUS - náklady umiestnenia stavby</t>
  </si>
  <si>
    <t>D</t>
  </si>
  <si>
    <t>ON - ostatné náklady</t>
  </si>
  <si>
    <t xml:space="preserve"> Zariadenie staveniska</t>
  </si>
  <si>
    <t xml:space="preserve"> Ostatné náklady uvedené v rozpočte</t>
  </si>
  <si>
    <t xml:space="preserve"> Prevádzkové vplyvy</t>
  </si>
  <si>
    <t xml:space="preserve"> Inžinierska činnosť</t>
  </si>
  <si>
    <t xml:space="preserve"> Sťažené podmienky</t>
  </si>
  <si>
    <t xml:space="preserve"> Projektové práce</t>
  </si>
  <si>
    <t xml:space="preserve">Sučet riadkov 11 až 14: </t>
  </si>
  <si>
    <t xml:space="preserve">Sučet riadkov 16 až 19: </t>
  </si>
  <si>
    <t>projektant, rozpočtár cenár</t>
  </si>
  <si>
    <t>pečiatka:</t>
  </si>
  <si>
    <t>E</t>
  </si>
  <si>
    <t>Celkové náklady</t>
  </si>
  <si>
    <t xml:space="preserve">Súčet riadkov 5, 10, 15 a 20: </t>
  </si>
  <si>
    <t>podpis:</t>
  </si>
  <si>
    <t xml:space="preserve"> DPH  20% z:</t>
  </si>
  <si>
    <t>dátum:</t>
  </si>
  <si>
    <t xml:space="preserve"> DPH   0% z:</t>
  </si>
  <si>
    <t xml:space="preserve">Sučet riadkov 21 až 23: </t>
  </si>
  <si>
    <t>F</t>
  </si>
  <si>
    <t xml:space="preserve"> Odpočet - prípočet</t>
  </si>
  <si>
    <t>odberateľ, obstarávateľ</t>
  </si>
  <si>
    <t>dodávateľ, zhotoviteľ</t>
  </si>
  <si>
    <t>m3</t>
  </si>
  <si>
    <t>T</t>
  </si>
  <si>
    <t>kg</t>
  </si>
  <si>
    <t>t</t>
  </si>
  <si>
    <t>Montáž oplotenia</t>
  </si>
  <si>
    <t>PVC krytka na profilovaný stĺpik</t>
  </si>
  <si>
    <t>m</t>
  </si>
  <si>
    <t xml:space="preserve">CENA SPOLU ZEMNÉ PRÁCE: </t>
  </si>
  <si>
    <t xml:space="preserve">CENA SPOLU DODÁVKA A MONTÁŽ ŠPORTOVÉHO POVRCHU: </t>
  </si>
  <si>
    <t xml:space="preserve">CENA SPOLU DODÁVKA A MONTÁŽ ŠPORTOVÉHO NÁRADIA: </t>
  </si>
  <si>
    <t xml:space="preserve">CENA SPOLU DODÁVKA A MONTÁŽ OPLOTENIA: </t>
  </si>
  <si>
    <t xml:space="preserve">CENA SPOLU DODÁVKA A MONTÁŽ OSVETLENIA: </t>
  </si>
  <si>
    <t>Rozvodnica na omietku, oceľovoplechová, krytie min. IP 44</t>
  </si>
  <si>
    <t>Podružný materiál</t>
  </si>
  <si>
    <t>Revízna správa</t>
  </si>
  <si>
    <t>dielo</t>
  </si>
  <si>
    <t>Rozvádzač  RO</t>
  </si>
  <si>
    <t>Elektroinštalácia</t>
  </si>
  <si>
    <t>Stavba Multifunkčné ihrisko 33x18m spolu:</t>
  </si>
  <si>
    <t>Doprava materiálu a strojov</t>
  </si>
  <si>
    <t xml:space="preserve">Stavba:  </t>
  </si>
  <si>
    <t>Rozpočet predpokladanej hodnoty stavby</t>
  </si>
  <si>
    <t>ZEMNÉ PRÁCE</t>
  </si>
  <si>
    <t>SKLADBA PODLOŽIA:</t>
  </si>
  <si>
    <t>OSADENIE OBRUBNÍKOV:</t>
  </si>
  <si>
    <t>OSTATNÉ:</t>
  </si>
  <si>
    <t>DODÁVKA A MONTÁŽ ŠPORTOVÉHO NÁRADIA</t>
  </si>
  <si>
    <t>DODÁVKA A MONTÁŽ OSVETLENIA</t>
  </si>
  <si>
    <t xml:space="preserve">DODÁVKA A MONTÁŽ OPLOTENIA </t>
  </si>
  <si>
    <t>ZÁKLADY</t>
  </si>
  <si>
    <t>ODVODNENIE</t>
  </si>
  <si>
    <t>VODOROVNÉ KONŠTRUKCIE</t>
  </si>
  <si>
    <t>Rozhrnutie vrstvy  podľa leaserového zamerania.</t>
  </si>
  <si>
    <t>Zhutnenie vrstvy valcom /min. hodnota hutnenia je  50MPa/</t>
  </si>
  <si>
    <t xml:space="preserve">CENA SPOLU ODVODNENIE: </t>
  </si>
  <si>
    <t xml:space="preserve">CENA SPOLU VODOROVNÉ KONŠTRUKCIE: </t>
  </si>
  <si>
    <t xml:space="preserve">CENA SPOLU ZÁKLADY: </t>
  </si>
  <si>
    <t>DRENÁŽ ZEMNEJ PLÁNE:</t>
  </si>
  <si>
    <t>Hlavný vypínač, 3-pól, min. 32A</t>
  </si>
  <si>
    <t>SO 01 Multifunkčné ihrisko</t>
  </si>
  <si>
    <t>Hlavný vypínač, 3-pól, min. 20A</t>
  </si>
  <si>
    <t>Istič 16A, charakteristika C, 3-pólový</t>
  </si>
  <si>
    <t>Vývodka P 16</t>
  </si>
  <si>
    <t>Vývodka P 21</t>
  </si>
  <si>
    <t>0,3*0,6*80</t>
  </si>
  <si>
    <t xml:space="preserve">CENA ZA OBJEKT SPOLU: </t>
  </si>
  <si>
    <t>Prepoj. mostík N7 (ak nie je súčasťou skrinky)</t>
  </si>
  <si>
    <t>Prepoj. mostík PE7 (ak nie je súčasťou skrinky)</t>
  </si>
  <si>
    <t>Montáž elektroinštalácie</t>
  </si>
  <si>
    <t>OSADENIE STĹPIKOV OPLOTENIA:</t>
  </si>
  <si>
    <t>SO 02 Osvetlenie ihriska</t>
  </si>
  <si>
    <t>volejbal: 81m</t>
  </si>
  <si>
    <t xml:space="preserve">CENA SPOLU OSTATNÉ: </t>
  </si>
  <si>
    <t>Montáž športového náradia: futbal</t>
  </si>
  <si>
    <t>Montáž športového náradia: volejbal</t>
  </si>
  <si>
    <t>60*0,3*0,3*0,6</t>
  </si>
  <si>
    <t>60*0,3*0,3*0,2*1,8</t>
  </si>
  <si>
    <t>(126+34)*0,3</t>
  </si>
  <si>
    <t>Betón B15- C12/15 pre osadenie stĺpikov oplotenia  vrátane dopravy.</t>
  </si>
  <si>
    <t>Cestné obrubníky; 80x250x1000mm; vrátane dopravy</t>
  </si>
  <si>
    <t>Podužný merač el.energie</t>
  </si>
  <si>
    <t>Betón pre osadenie cestných obrubníkov; vrátane dopravy</t>
  </si>
  <si>
    <t>Osadenie cestných obrubníkov</t>
  </si>
  <si>
    <t>Zameranie polohy, výšky a vytýčenie stavby</t>
  </si>
  <si>
    <t>malý futbal - bránkoviská: 60m</t>
  </si>
  <si>
    <t xml:space="preserve">Stĺpik galvanizovaný Ø60mm 4450mm </t>
  </si>
  <si>
    <t>Štrkodrť fr. 0-4mm, vrstva minimálnej hrúbky 30mm; vrátane dopravy</t>
  </si>
  <si>
    <t>(102*3)*1,1</t>
  </si>
  <si>
    <t>Kremičitý piesok vrátane dopravy</t>
  </si>
  <si>
    <t>Basketbalový komplet stacionárny ( pružná obruč, sieťka oceľ)</t>
  </si>
  <si>
    <t>Montáž-Basketbalový komplet stacionárny ( pružná obruč, sieťka oceľ)</t>
  </si>
  <si>
    <t>Dodávka a Uloženie a zosvorkovanie zemniaceho vodiča Ø 10 mm</t>
  </si>
  <si>
    <t>Betón B15- C12/15 pre osadenie pätiek športového náradia  volejbal, basketbal.tenis,malý futbal vrátane dopravy</t>
  </si>
  <si>
    <t>Lepidlo PU</t>
  </si>
  <si>
    <t>Vydrenážovanie jestvujúcej asfaltovej plochy prebitím M 35-80mm v rastri 4 diery na m2</t>
  </si>
  <si>
    <t>Futbalové bránky; materiál: hliník; rozmer: 3,2x 2,1 x 1,5m vrátane sietí, demotnovateľné-stacionárne</t>
  </si>
  <si>
    <t>Rúra galvanizovaná Ø48mm; stužujúca</t>
  </si>
  <si>
    <t>Jäcklový profil; galvanizovaný; vystužovací; rozmer: 30x30x2,5mm; materiál: FE -( 2* po všetkych stranách  )</t>
  </si>
  <si>
    <t>Sieť ochranná; oko 45x45 mm; farba: zelená; hr.: 60 PLY; materiál:  PA</t>
  </si>
  <si>
    <t>Obec Fričovce, fricovce@stonline.sk, 0911 744 119</t>
  </si>
  <si>
    <t>DODÁVKA A MONTÁŽ ŠPORTOVÉHO POVRCHU Z UMELEJ TRÁVY</t>
  </si>
  <si>
    <t>min. 14kg na m2:  603,6*0,014</t>
  </si>
  <si>
    <t>SBR granulát vrátane dopravy</t>
  </si>
  <si>
    <t>min. 7kg na m2:  603,6*0,007</t>
  </si>
  <si>
    <t xml:space="preserve">Montáž vrátane vsypov a vyčiarovania </t>
  </si>
  <si>
    <t>112*0,25*0,3</t>
  </si>
  <si>
    <t>Rozmer 33x18m betón/asfalt s bezbariérovými vstupmi</t>
  </si>
  <si>
    <t>Vytýčenie a vyrezanie asfaltu/betón pre osadenie obrubníkov;</t>
  </si>
  <si>
    <t>Vybúranie asfaltu/betón a výkop a zrovnanie ryhy pre osadenie obrubníkov; do hutneného podložia a položenie zemnenia do ryhy pre obrubníky</t>
  </si>
  <si>
    <t>Odvoz materiálu a likvidácia vrátane uloženia a poplatku na skládku</t>
  </si>
  <si>
    <t>84*2</t>
  </si>
  <si>
    <t>1,6*0,1*33m</t>
  </si>
  <si>
    <t>Odstránenie ornice pre rozšírenie asfaltovej plochy</t>
  </si>
  <si>
    <t>D+M Geotextília na prekrytie spojov (prepojenie lôžok)</t>
  </si>
  <si>
    <t>(33*2m)</t>
  </si>
  <si>
    <t xml:space="preserve">Podlepovacia páska; šírka: 300mm </t>
  </si>
  <si>
    <t xml:space="preserve">Podlepovacia páska; šírka: 400mm </t>
  </si>
  <si>
    <t>Stĺpik  profilovaný  70x93x1000mm ; materiál hliník; komaxitová úprava; farba sivá-polovičný/koncový</t>
  </si>
  <si>
    <t>Stĺpik  profilovaný  70x93x1000mm ; materiál hliník; komaxitová úprava; farba sivá-rohový</t>
  </si>
  <si>
    <t>AL profil  100x6x1000mm(hr.2mm) ; materiál hliník; komaxitová úprava; farba sivá-pre krytie spojov mantinelov</t>
  </si>
  <si>
    <t xml:space="preserve">Stĺpik galvanizovaný Ø60mm 1500mm </t>
  </si>
  <si>
    <t>LED svietidlo 1x400W, HS, IP 65</t>
  </si>
  <si>
    <t xml:space="preserve">Oceľový alebo AL  výložník galvanizovaný v. 2 m, </t>
  </si>
  <si>
    <t>Fričovce - multifunkčné ihrisko</t>
  </si>
  <si>
    <t>Objednávateľ:  Obec Fričovce</t>
  </si>
  <si>
    <t xml:space="preserve">SO 01 Multifunkčné ihrisko </t>
  </si>
  <si>
    <t>Projektant: Ing. Miroslav Leško</t>
  </si>
  <si>
    <t>Dátum: 14. 08. 2019</t>
  </si>
  <si>
    <t>Štrkodrť fr. 16-32mm, vrstva minimálnej hrúbky 170mm; vrátane dopravy</t>
  </si>
  <si>
    <t>Volejbalové/nohejbalové  stĺpiky; materiál: hliník; výškovo nadstaviteľné;  sieť;  anténky</t>
  </si>
  <si>
    <t>Vytýčenie,vyrezanie,vybúranie a hĺbenie jám pre osadenie pätiek športového náradia do hutneného a vyrovnaného podložia,basketbal-2*,volejbal,futbal.</t>
  </si>
  <si>
    <t>Madlo profilované  ochranné, materiál hliník, komaxitová úprava, farba sivá/biela</t>
  </si>
  <si>
    <t>SO 02 Osvetlenie</t>
  </si>
  <si>
    <t>SPOLU ZAMERANIE POLOHY A VÝŠKY, VYTÝČENIE STAVBY:</t>
  </si>
  <si>
    <t>SO01</t>
  </si>
  <si>
    <t>SO02</t>
  </si>
  <si>
    <t>Obec Fričovce</t>
  </si>
  <si>
    <t>Dodávka a montáž €</t>
  </si>
  <si>
    <t>Stavba :  Fričovce - multifunkčné ihrisko</t>
  </si>
  <si>
    <t>Obec Fričovce, okres Prešov</t>
  </si>
  <si>
    <t>Ing. Miroslav Leško</t>
  </si>
  <si>
    <t>Vŕtanie otvorov pre stĺpiky oplotenia a 2kus vst.bráničky do hutneného podložia</t>
  </si>
  <si>
    <t>48 ks oplotenie ihriska</t>
  </si>
  <si>
    <t>0,8*0,3*0,3*52</t>
  </si>
  <si>
    <t>2 ks vst.bránička oplotenia</t>
  </si>
  <si>
    <t>10a</t>
  </si>
  <si>
    <t>Osadenie vst.bráničky</t>
  </si>
  <si>
    <t>108*0,2*0,25</t>
  </si>
  <si>
    <t>Mantinel sendvičový; materiál: AL+PVC;  hrúbka min. 6mm, farba sivá/biela, rozmer: 2000x1000mm-48kus</t>
  </si>
  <si>
    <t>47a</t>
  </si>
  <si>
    <t xml:space="preserve">Vstup.bránička; galvanizovaná;  rozmer: 2200x1100mm; materiál: FE </t>
  </si>
  <si>
    <t>kus</t>
  </si>
  <si>
    <t>Umelá tráva ; dĺžka vlákna: 40 mm; Dtex:min. 8800; počet vpichov na m2 min.: 8600; farba zelená, priepustnosť vody: min.67l/m2,váha min:2200 g/m2</t>
  </si>
  <si>
    <t>Umelá tráva ; dĺžka vlákna: dĺžka vlákna: 40 mm; Dtex:min. 8800; počet vpichov na m2 min.: 8600; farba biela/žltá, priepustnosť vody: min.67l/m2,váha min:2200 g/m2-šírka čiar 100mm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</si>
</sst>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S_k_-;\-* #,##0.00\ _S_k_-;_-* &quot;-&quot;??\ _S_k_-;_-@_-"/>
    <numFmt numFmtId="165" formatCode="#,##0.0"/>
    <numFmt numFmtId="166" formatCode="[$€-2]\ #,##0.00"/>
    <numFmt numFmtId="167" formatCode="#,##0.00\ [$€-1]"/>
    <numFmt numFmtId="168" formatCode="#,##0.000"/>
    <numFmt numFmtId="169" formatCode="#,##0&quot; &quot;"/>
    <numFmt numFmtId="170" formatCode="_-* #,##0.00\ [$€-41B]_-;\-* #,##0.00\ [$€-41B]_-;_-* &quot;-&quot;??\ [$€-41B]_-;_-@_-"/>
  </numFmts>
  <fonts count="4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name val="Arial CE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9"/>
      <color theme="1"/>
      <name val="Arial"/>
      <family val="2"/>
      <charset val="238"/>
    </font>
    <font>
      <b/>
      <i/>
      <sz val="12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u/>
      <sz val="10"/>
      <color theme="10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12"/>
      <name val="Arial"/>
      <family val="2"/>
      <charset val="238"/>
    </font>
    <font>
      <b/>
      <i/>
      <sz val="14"/>
      <name val="Arial"/>
      <family val="2"/>
      <charset val="238"/>
    </font>
    <font>
      <i/>
      <sz val="11"/>
      <name val="Calibri"/>
      <family val="2"/>
      <charset val="238"/>
      <scheme val="minor"/>
    </font>
    <font>
      <i/>
      <sz val="11"/>
      <color rgb="FF00B050"/>
      <name val="Calibri"/>
      <family val="2"/>
      <charset val="238"/>
      <scheme val="minor"/>
    </font>
    <font>
      <b/>
      <i/>
      <sz val="9"/>
      <color rgb="FFFF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b/>
      <i/>
      <sz val="11"/>
      <color rgb="FFFF0000"/>
      <name val="Calibri"/>
      <family val="2"/>
      <charset val="238"/>
      <scheme val="minor"/>
    </font>
    <font>
      <i/>
      <sz val="9"/>
      <color rgb="FFFF0000"/>
      <name val="Arial"/>
      <family val="2"/>
      <charset val="238"/>
    </font>
    <font>
      <i/>
      <sz val="8"/>
      <name val="Arial"/>
      <family val="2"/>
      <charset val="238"/>
    </font>
    <font>
      <i/>
      <sz val="9"/>
      <color indexed="8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0"/>
      <color indexed="14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12"/>
      <color rgb="FFFF0000"/>
      <name val="Calibri"/>
      <family val="2"/>
      <charset val="238"/>
      <scheme val="minor"/>
    </font>
    <font>
      <i/>
      <sz val="11"/>
      <color rgb="FFFF0000"/>
      <name val="Arial"/>
      <family val="2"/>
      <charset val="238"/>
    </font>
    <font>
      <i/>
      <sz val="11"/>
      <color rgb="FFFF0000"/>
      <name val="Calibri"/>
      <family val="2"/>
      <charset val="238"/>
      <scheme val="minor"/>
    </font>
    <font>
      <i/>
      <sz val="9"/>
      <color theme="5" tint="-0.249977111117893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i/>
      <sz val="8"/>
      <color indexed="8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u/>
      <sz val="9"/>
      <color theme="1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13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</cellStyleXfs>
  <cellXfs count="266">
    <xf numFmtId="0" fontId="0" fillId="0" borderId="0" xfId="0"/>
    <xf numFmtId="0" fontId="0" fillId="0" borderId="0" xfId="0"/>
    <xf numFmtId="0" fontId="4" fillId="0" borderId="0" xfId="0" applyFont="1"/>
    <xf numFmtId="0" fontId="7" fillId="0" borderId="0" xfId="0" applyFont="1"/>
    <xf numFmtId="166" fontId="4" fillId="0" borderId="0" xfId="0" applyNumberFormat="1" applyFont="1"/>
    <xf numFmtId="4" fontId="8" fillId="0" borderId="0" xfId="0" applyNumberFormat="1" applyFont="1"/>
    <xf numFmtId="0" fontId="0" fillId="0" borderId="0" xfId="0" applyBorder="1"/>
    <xf numFmtId="0" fontId="7" fillId="0" borderId="0" xfId="0" applyFont="1" applyBorder="1"/>
    <xf numFmtId="165" fontId="2" fillId="0" borderId="0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9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10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left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/>
    <xf numFmtId="0" fontId="14" fillId="0" borderId="0" xfId="0" applyFo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8" fillId="0" borderId="1" xfId="5" applyFont="1" applyBorder="1" applyAlignment="1" applyProtection="1"/>
    <xf numFmtId="0" fontId="17" fillId="0" borderId="1" xfId="0" applyFont="1" applyBorder="1" applyAlignment="1">
      <alignment horizontal="left"/>
    </xf>
    <xf numFmtId="0" fontId="17" fillId="0" borderId="1" xfId="0" applyFont="1" applyBorder="1"/>
    <xf numFmtId="0" fontId="19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left" wrapText="1"/>
    </xf>
    <xf numFmtId="166" fontId="19" fillId="0" borderId="1" xfId="0" applyNumberFormat="1" applyFont="1" applyFill="1" applyBorder="1" applyAlignment="1">
      <alignment horizontal="center" wrapText="1"/>
    </xf>
    <xf numFmtId="166" fontId="20" fillId="0" borderId="1" xfId="0" applyNumberFormat="1" applyFont="1" applyFill="1" applyBorder="1" applyAlignment="1">
      <alignment horizontal="center"/>
    </xf>
    <xf numFmtId="0" fontId="21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166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22" fillId="0" borderId="0" xfId="0" applyFont="1" applyFill="1" applyBorder="1" applyAlignment="1"/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49" fontId="23" fillId="0" borderId="0" xfId="0" applyNumberFormat="1" applyFont="1" applyFill="1" applyBorder="1" applyAlignment="1">
      <alignment vertical="center"/>
    </xf>
    <xf numFmtId="49" fontId="24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/>
    <xf numFmtId="0" fontId="20" fillId="0" borderId="1" xfId="0" applyFont="1" applyFill="1" applyBorder="1" applyAlignment="1">
      <alignment horizontal="center" wrapText="1"/>
    </xf>
    <xf numFmtId="166" fontId="25" fillId="0" borderId="1" xfId="0" applyNumberFormat="1" applyFont="1" applyFill="1" applyBorder="1" applyAlignment="1">
      <alignment horizontal="center" wrapText="1"/>
    </xf>
    <xf numFmtId="166" fontId="20" fillId="0" borderId="1" xfId="0" applyNumberFormat="1" applyFont="1" applyFill="1" applyBorder="1" applyAlignment="1">
      <alignment horizontal="center" wrapText="1"/>
    </xf>
    <xf numFmtId="165" fontId="26" fillId="0" borderId="0" xfId="0" applyNumberFormat="1" applyFont="1" applyAlignment="1">
      <alignment horizontal="center"/>
    </xf>
    <xf numFmtId="4" fontId="27" fillId="0" borderId="0" xfId="0" applyNumberFormat="1" applyFont="1"/>
    <xf numFmtId="0" fontId="27" fillId="0" borderId="0" xfId="0" applyFont="1"/>
    <xf numFmtId="0" fontId="19" fillId="0" borderId="1" xfId="0" applyFont="1" applyFill="1" applyBorder="1" applyAlignment="1">
      <alignment horizontal="center"/>
    </xf>
    <xf numFmtId="166" fontId="28" fillId="0" borderId="1" xfId="0" applyNumberFormat="1" applyFont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/>
    </xf>
    <xf numFmtId="0" fontId="29" fillId="0" borderId="1" xfId="0" applyFont="1" applyFill="1" applyBorder="1" applyAlignment="1">
      <alignment horizontal="left"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 wrapText="1"/>
    </xf>
    <xf numFmtId="0" fontId="30" fillId="0" borderId="1" xfId="0" applyFont="1" applyBorder="1" applyAlignment="1">
      <alignment horizontal="center"/>
    </xf>
    <xf numFmtId="166" fontId="19" fillId="0" borderId="1" xfId="0" applyNumberFormat="1" applyFont="1" applyBorder="1" applyAlignment="1">
      <alignment horizontal="center"/>
    </xf>
    <xf numFmtId="166" fontId="7" fillId="0" borderId="0" xfId="0" applyNumberFormat="1" applyFont="1"/>
    <xf numFmtId="4" fontId="27" fillId="0" borderId="0" xfId="0" applyNumberFormat="1" applyFont="1" applyBorder="1"/>
    <xf numFmtId="0" fontId="20" fillId="0" borderId="1" xfId="0" applyFont="1" applyFill="1" applyBorder="1" applyAlignment="1">
      <alignment horizontal="left" wrapText="1"/>
    </xf>
    <xf numFmtId="166" fontId="28" fillId="0" borderId="1" xfId="0" applyNumberFormat="1" applyFont="1" applyFill="1" applyBorder="1" applyAlignment="1">
      <alignment horizontal="center"/>
    </xf>
    <xf numFmtId="166" fontId="19" fillId="0" borderId="0" xfId="0" applyNumberFormat="1" applyFont="1" applyFill="1" applyBorder="1" applyAlignment="1">
      <alignment horizontal="center" vertical="center"/>
    </xf>
    <xf numFmtId="9" fontId="32" fillId="0" borderId="0" xfId="0" applyNumberFormat="1" applyFont="1"/>
    <xf numFmtId="9" fontId="32" fillId="0" borderId="0" xfId="0" applyNumberFormat="1" applyFont="1" applyBorder="1"/>
    <xf numFmtId="0" fontId="29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wrapText="1"/>
    </xf>
    <xf numFmtId="165" fontId="26" fillId="0" borderId="0" xfId="0" applyNumberFormat="1" applyFont="1" applyBorder="1" applyAlignment="1">
      <alignment horizontal="center"/>
    </xf>
    <xf numFmtId="165" fontId="33" fillId="0" borderId="0" xfId="0" applyNumberFormat="1" applyFont="1" applyBorder="1" applyAlignment="1">
      <alignment horizontal="center"/>
    </xf>
    <xf numFmtId="166" fontId="20" fillId="0" borderId="1" xfId="1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29" fillId="0" borderId="1" xfId="0" applyFont="1" applyBorder="1" applyAlignment="1">
      <alignment horizontal="left" wrapText="1"/>
    </xf>
    <xf numFmtId="0" fontId="19" fillId="2" borderId="1" xfId="0" applyFont="1" applyFill="1" applyBorder="1" applyAlignment="1">
      <alignment horizontal="left" wrapText="1"/>
    </xf>
    <xf numFmtId="0" fontId="34" fillId="2" borderId="1" xfId="0" applyFont="1" applyFill="1" applyBorder="1" applyAlignment="1">
      <alignment horizontal="center"/>
    </xf>
    <xf numFmtId="166" fontId="27" fillId="0" borderId="0" xfId="0" applyNumberFormat="1" applyFont="1"/>
    <xf numFmtId="166" fontId="20" fillId="0" borderId="1" xfId="1" applyNumberFormat="1" applyFont="1" applyFill="1" applyBorder="1" applyAlignment="1">
      <alignment horizontal="center" wrapText="1"/>
    </xf>
    <xf numFmtId="4" fontId="35" fillId="0" borderId="0" xfId="0" applyNumberFormat="1" applyFont="1"/>
    <xf numFmtId="0" fontId="31" fillId="0" borderId="0" xfId="0" applyFont="1" applyFill="1" applyBorder="1"/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/>
    </xf>
    <xf numFmtId="166" fontId="36" fillId="0" borderId="0" xfId="0" applyNumberFormat="1" applyFont="1" applyFill="1" applyBorder="1" applyAlignment="1">
      <alignment horizontal="center"/>
    </xf>
    <xf numFmtId="166" fontId="31" fillId="0" borderId="0" xfId="0" applyNumberFormat="1" applyFont="1" applyFill="1" applyBorder="1" applyAlignment="1">
      <alignment horizontal="center"/>
    </xf>
    <xf numFmtId="0" fontId="31" fillId="0" borderId="0" xfId="0" applyFont="1" applyBorder="1" applyAlignment="1">
      <alignment horizontal="left" wrapText="1"/>
    </xf>
    <xf numFmtId="0" fontId="31" fillId="0" borderId="0" xfId="0" applyFont="1" applyFill="1" applyBorder="1" applyAlignment="1">
      <alignment horizontal="center" wrapText="1"/>
    </xf>
    <xf numFmtId="0" fontId="31" fillId="0" borderId="0" xfId="0" applyFont="1" applyBorder="1"/>
    <xf numFmtId="0" fontId="31" fillId="0" borderId="0" xfId="0" applyFont="1" applyBorder="1" applyAlignment="1">
      <alignment horizontal="center" wrapText="1"/>
    </xf>
    <xf numFmtId="0" fontId="31" fillId="0" borderId="0" xfId="0" applyFont="1" applyBorder="1" applyAlignment="1">
      <alignment horizontal="center"/>
    </xf>
    <xf numFmtId="166" fontId="36" fillId="0" borderId="0" xfId="0" applyNumberFormat="1" applyFont="1" applyBorder="1" applyAlignment="1">
      <alignment horizontal="center"/>
    </xf>
    <xf numFmtId="166" fontId="31" fillId="0" borderId="0" xfId="0" applyNumberFormat="1" applyFont="1" applyBorder="1" applyAlignment="1">
      <alignment horizontal="center"/>
    </xf>
    <xf numFmtId="0" fontId="31" fillId="0" borderId="0" xfId="0" applyFont="1"/>
    <xf numFmtId="0" fontId="31" fillId="0" borderId="0" xfId="0" applyFont="1" applyAlignment="1">
      <alignment wrapText="1"/>
    </xf>
    <xf numFmtId="0" fontId="31" fillId="0" borderId="0" xfId="0" applyFont="1" applyAlignment="1">
      <alignment horizontal="center"/>
    </xf>
    <xf numFmtId="166" fontId="36" fillId="0" borderId="0" xfId="0" applyNumberFormat="1" applyFont="1" applyAlignment="1">
      <alignment horizontal="center"/>
    </xf>
    <xf numFmtId="166" fontId="31" fillId="0" borderId="0" xfId="0" applyNumberFormat="1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166" fontId="37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166" fontId="38" fillId="0" borderId="1" xfId="0" applyNumberFormat="1" applyFont="1" applyFill="1" applyBorder="1" applyAlignment="1">
      <alignment horizontal="center" wrapText="1"/>
    </xf>
    <xf numFmtId="0" fontId="29" fillId="0" borderId="0" xfId="0" applyFont="1" applyBorder="1" applyAlignment="1">
      <alignment horizontal="left" wrapText="1"/>
    </xf>
    <xf numFmtId="0" fontId="39" fillId="0" borderId="1" xfId="0" applyFont="1" applyFill="1" applyBorder="1" applyAlignment="1">
      <alignment horizontal="center" wrapText="1"/>
    </xf>
    <xf numFmtId="166" fontId="40" fillId="0" borderId="1" xfId="0" applyNumberFormat="1" applyFont="1" applyFill="1" applyBorder="1" applyAlignment="1">
      <alignment horizontal="center" wrapText="1"/>
    </xf>
    <xf numFmtId="166" fontId="39" fillId="0" borderId="1" xfId="0" applyNumberFormat="1" applyFont="1" applyFill="1" applyBorder="1" applyAlignment="1">
      <alignment horizontal="center" wrapText="1"/>
    </xf>
    <xf numFmtId="0" fontId="29" fillId="0" borderId="0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166" fontId="42" fillId="0" borderId="0" xfId="0" applyNumberFormat="1" applyFont="1" applyBorder="1" applyAlignment="1">
      <alignment horizontal="center"/>
    </xf>
    <xf numFmtId="166" fontId="29" fillId="0" borderId="0" xfId="0" applyNumberFormat="1" applyFont="1" applyBorder="1" applyAlignment="1">
      <alignment horizontal="center"/>
    </xf>
    <xf numFmtId="0" fontId="20" fillId="0" borderId="1" xfId="0" applyFont="1" applyBorder="1" applyAlignment="1">
      <alignment horizontal="left" wrapText="1"/>
    </xf>
    <xf numFmtId="166" fontId="28" fillId="2" borderId="1" xfId="0" applyNumberFormat="1" applyFont="1" applyFill="1" applyBorder="1" applyAlignment="1">
      <alignment horizontal="center"/>
    </xf>
    <xf numFmtId="0" fontId="34" fillId="0" borderId="1" xfId="0" applyFont="1" applyFill="1" applyBorder="1" applyAlignment="1">
      <alignment horizontal="center"/>
    </xf>
    <xf numFmtId="0" fontId="34" fillId="0" borderId="1" xfId="0" applyFont="1" applyBorder="1"/>
    <xf numFmtId="0" fontId="19" fillId="0" borderId="1" xfId="0" applyFont="1" applyFill="1" applyBorder="1" applyAlignment="1"/>
    <xf numFmtId="167" fontId="34" fillId="0" borderId="1" xfId="0" applyNumberFormat="1" applyFont="1" applyBorder="1"/>
    <xf numFmtId="0" fontId="34" fillId="0" borderId="0" xfId="0" applyFont="1"/>
    <xf numFmtId="0" fontId="45" fillId="0" borderId="1" xfId="0" applyFont="1" applyBorder="1"/>
    <xf numFmtId="0" fontId="46" fillId="0" borderId="1" xfId="0" applyFont="1" applyBorder="1"/>
    <xf numFmtId="170" fontId="34" fillId="0" borderId="1" xfId="6" applyNumberFormat="1" applyFont="1" applyBorder="1"/>
    <xf numFmtId="0" fontId="29" fillId="0" borderId="3" xfId="4" applyFont="1" applyBorder="1" applyAlignment="1">
      <alignment horizontal="left" vertical="center"/>
    </xf>
    <xf numFmtId="0" fontId="29" fillId="0" borderId="4" xfId="4" applyFont="1" applyBorder="1" applyAlignment="1">
      <alignment horizontal="left" vertical="center"/>
    </xf>
    <xf numFmtId="0" fontId="29" fillId="0" borderId="4" xfId="4" applyFont="1" applyBorder="1" applyAlignment="1">
      <alignment horizontal="right" vertical="center"/>
    </xf>
    <xf numFmtId="0" fontId="29" fillId="0" borderId="5" xfId="4" applyFont="1" applyBorder="1" applyAlignment="1">
      <alignment horizontal="left" vertical="center"/>
    </xf>
    <xf numFmtId="0" fontId="29" fillId="0" borderId="6" xfId="4" applyFont="1" applyBorder="1" applyAlignment="1">
      <alignment horizontal="left" vertical="center"/>
    </xf>
    <xf numFmtId="0" fontId="29" fillId="0" borderId="7" xfId="4" applyFont="1" applyBorder="1" applyAlignment="1">
      <alignment horizontal="left" vertical="center"/>
    </xf>
    <xf numFmtId="0" fontId="29" fillId="0" borderId="7" xfId="4" applyFont="1" applyBorder="1" applyAlignment="1">
      <alignment horizontal="right" vertical="center"/>
    </xf>
    <xf numFmtId="0" fontId="29" fillId="0" borderId="8" xfId="4" applyFont="1" applyBorder="1" applyAlignment="1">
      <alignment horizontal="left" vertical="center"/>
    </xf>
    <xf numFmtId="0" fontId="29" fillId="0" borderId="9" xfId="4" applyFont="1" applyBorder="1" applyAlignment="1">
      <alignment horizontal="left" vertical="center"/>
    </xf>
    <xf numFmtId="0" fontId="29" fillId="0" borderId="10" xfId="4" applyFont="1" applyBorder="1" applyAlignment="1">
      <alignment horizontal="left" vertical="center"/>
    </xf>
    <xf numFmtId="0" fontId="29" fillId="0" borderId="10" xfId="4" applyFont="1" applyBorder="1" applyAlignment="1">
      <alignment horizontal="right" vertical="center"/>
    </xf>
    <xf numFmtId="0" fontId="29" fillId="0" borderId="11" xfId="4" applyFont="1" applyBorder="1" applyAlignment="1">
      <alignment horizontal="left" vertical="center"/>
    </xf>
    <xf numFmtId="0" fontId="29" fillId="0" borderId="12" xfId="4" applyFont="1" applyBorder="1" applyAlignment="1">
      <alignment horizontal="left" vertical="center"/>
    </xf>
    <xf numFmtId="0" fontId="29" fillId="0" borderId="13" xfId="4" applyFont="1" applyBorder="1" applyAlignment="1">
      <alignment horizontal="left" vertical="center"/>
    </xf>
    <xf numFmtId="0" fontId="29" fillId="0" borderId="13" xfId="4" applyFont="1" applyBorder="1" applyAlignment="1">
      <alignment horizontal="right" vertical="center"/>
    </xf>
    <xf numFmtId="14" fontId="29" fillId="0" borderId="14" xfId="4" applyNumberFormat="1" applyFont="1" applyBorder="1" applyAlignment="1">
      <alignment horizontal="left" vertical="center"/>
    </xf>
    <xf numFmtId="49" fontId="29" fillId="0" borderId="4" xfId="4" applyNumberFormat="1" applyFont="1" applyBorder="1" applyAlignment="1">
      <alignment horizontal="left" vertical="center"/>
    </xf>
    <xf numFmtId="0" fontId="29" fillId="0" borderId="15" xfId="4" applyFont="1" applyBorder="1" applyAlignment="1">
      <alignment horizontal="left" vertical="center"/>
    </xf>
    <xf numFmtId="0" fontId="29" fillId="0" borderId="16" xfId="4" applyFont="1" applyBorder="1" applyAlignment="1">
      <alignment horizontal="right" vertical="center"/>
    </xf>
    <xf numFmtId="0" fontId="29" fillId="0" borderId="16" xfId="4" applyFont="1" applyBorder="1" applyAlignment="1">
      <alignment horizontal="left" vertical="center"/>
    </xf>
    <xf numFmtId="0" fontId="29" fillId="0" borderId="17" xfId="4" applyFont="1" applyBorder="1" applyAlignment="1">
      <alignment horizontal="left" vertical="center"/>
    </xf>
    <xf numFmtId="0" fontId="29" fillId="0" borderId="18" xfId="4" applyFont="1" applyBorder="1" applyAlignment="1">
      <alignment horizontal="left" vertical="center"/>
    </xf>
    <xf numFmtId="0" fontId="29" fillId="0" borderId="2" xfId="4" applyFont="1" applyBorder="1" applyAlignment="1">
      <alignment horizontal="left" vertical="center"/>
    </xf>
    <xf numFmtId="0" fontId="29" fillId="0" borderId="19" xfId="4" applyFont="1" applyBorder="1" applyAlignment="1">
      <alignment horizontal="left" vertical="center"/>
    </xf>
    <xf numFmtId="0" fontId="29" fillId="0" borderId="3" xfId="4" applyFont="1" applyBorder="1" applyAlignment="1">
      <alignment horizontal="right" vertical="center"/>
    </xf>
    <xf numFmtId="3" fontId="29" fillId="0" borderId="20" xfId="4" applyNumberFormat="1" applyFont="1" applyBorder="1" applyAlignment="1">
      <alignment horizontal="right" vertical="center"/>
    </xf>
    <xf numFmtId="3" fontId="29" fillId="0" borderId="5" xfId="4" applyNumberFormat="1" applyFont="1" applyBorder="1" applyAlignment="1">
      <alignment horizontal="right" vertical="center"/>
    </xf>
    <xf numFmtId="0" fontId="29" fillId="0" borderId="15" xfId="4" applyFont="1" applyBorder="1" applyAlignment="1">
      <alignment horizontal="right" vertical="center"/>
    </xf>
    <xf numFmtId="3" fontId="29" fillId="0" borderId="21" xfId="4" applyNumberFormat="1" applyFont="1" applyBorder="1" applyAlignment="1">
      <alignment horizontal="right" vertical="center"/>
    </xf>
    <xf numFmtId="3" fontId="29" fillId="0" borderId="17" xfId="4" applyNumberFormat="1" applyFont="1" applyBorder="1" applyAlignment="1">
      <alignment horizontal="right" vertical="center"/>
    </xf>
    <xf numFmtId="0" fontId="29" fillId="0" borderId="18" xfId="4" applyFont="1" applyBorder="1" applyAlignment="1">
      <alignment horizontal="right" vertical="center"/>
    </xf>
    <xf numFmtId="3" fontId="29" fillId="0" borderId="22" xfId="4" applyNumberFormat="1" applyFont="1" applyBorder="1" applyAlignment="1">
      <alignment horizontal="right" vertical="center"/>
    </xf>
    <xf numFmtId="0" fontId="29" fillId="0" borderId="2" xfId="4" applyFont="1" applyBorder="1" applyAlignment="1">
      <alignment horizontal="right" vertical="center"/>
    </xf>
    <xf numFmtId="3" fontId="29" fillId="0" borderId="19" xfId="4" applyNumberFormat="1" applyFont="1" applyBorder="1" applyAlignment="1">
      <alignment horizontal="right" vertical="center"/>
    </xf>
    <xf numFmtId="0" fontId="39" fillId="0" borderId="23" xfId="4" applyFont="1" applyBorder="1" applyAlignment="1">
      <alignment horizontal="center" vertical="center"/>
    </xf>
    <xf numFmtId="0" fontId="29" fillId="0" borderId="24" xfId="4" applyFont="1" applyBorder="1" applyAlignment="1">
      <alignment horizontal="left" vertical="center"/>
    </xf>
    <xf numFmtId="0" fontId="29" fillId="0" borderId="24" xfId="4" applyFont="1" applyBorder="1" applyAlignment="1">
      <alignment horizontal="center" vertical="center"/>
    </xf>
    <xf numFmtId="0" fontId="29" fillId="0" borderId="25" xfId="4" applyFont="1" applyBorder="1" applyAlignment="1">
      <alignment horizontal="center" vertical="center"/>
    </xf>
    <xf numFmtId="0" fontId="29" fillId="0" borderId="26" xfId="4" applyFont="1" applyBorder="1" applyAlignment="1">
      <alignment horizontal="center" vertical="center"/>
    </xf>
    <xf numFmtId="0" fontId="29" fillId="0" borderId="27" xfId="4" applyFont="1" applyBorder="1" applyAlignment="1">
      <alignment horizontal="center" vertical="center"/>
    </xf>
    <xf numFmtId="0" fontId="29" fillId="0" borderId="28" xfId="4" applyFont="1" applyBorder="1" applyAlignment="1">
      <alignment horizontal="center" vertical="center"/>
    </xf>
    <xf numFmtId="0" fontId="29" fillId="0" borderId="29" xfId="4" applyFont="1" applyBorder="1" applyAlignment="1">
      <alignment horizontal="center" vertical="center"/>
    </xf>
    <xf numFmtId="0" fontId="29" fillId="0" borderId="30" xfId="4" applyFont="1" applyBorder="1" applyAlignment="1">
      <alignment horizontal="left" vertical="center"/>
    </xf>
    <xf numFmtId="166" fontId="43" fillId="0" borderId="0" xfId="0" applyNumberFormat="1" applyFont="1" applyAlignment="1">
      <alignment horizontal="right" vertical="center"/>
    </xf>
    <xf numFmtId="168" fontId="29" fillId="0" borderId="30" xfId="4" applyNumberFormat="1" applyFont="1" applyBorder="1" applyAlignment="1">
      <alignment horizontal="right" vertical="center"/>
    </xf>
    <xf numFmtId="168" fontId="29" fillId="0" borderId="31" xfId="4" applyNumberFormat="1" applyFont="1" applyBorder="1" applyAlignment="1">
      <alignment horizontal="right" vertical="center"/>
    </xf>
    <xf numFmtId="0" fontId="29" fillId="0" borderId="32" xfId="4" applyFont="1" applyBorder="1" applyAlignment="1">
      <alignment horizontal="left" vertical="center"/>
    </xf>
    <xf numFmtId="0" fontId="29" fillId="0" borderId="33" xfId="4" applyNumberFormat="1" applyFont="1" applyBorder="1" applyAlignment="1">
      <alignment horizontal="left" vertical="center"/>
    </xf>
    <xf numFmtId="4" fontId="29" fillId="0" borderId="31" xfId="4" applyNumberFormat="1" applyFont="1" applyBorder="1" applyAlignment="1">
      <alignment horizontal="right" vertical="center"/>
    </xf>
    <xf numFmtId="0" fontId="29" fillId="0" borderId="34" xfId="4" applyFont="1" applyBorder="1" applyAlignment="1">
      <alignment horizontal="center" vertical="center"/>
    </xf>
    <xf numFmtId="0" fontId="29" fillId="0" borderId="35" xfId="4" applyFont="1" applyBorder="1" applyAlignment="1">
      <alignment horizontal="left" vertical="center"/>
    </xf>
    <xf numFmtId="168" fontId="29" fillId="0" borderId="35" xfId="4" applyNumberFormat="1" applyFont="1" applyBorder="1" applyAlignment="1">
      <alignment horizontal="right" vertical="center"/>
    </xf>
    <xf numFmtId="0" fontId="29" fillId="0" borderId="36" xfId="4" applyFont="1" applyBorder="1" applyAlignment="1">
      <alignment horizontal="left" vertical="center"/>
    </xf>
    <xf numFmtId="4" fontId="29" fillId="0" borderId="37" xfId="4" applyNumberFormat="1" applyFont="1" applyBorder="1" applyAlignment="1">
      <alignment horizontal="right" vertical="center"/>
    </xf>
    <xf numFmtId="168" fontId="29" fillId="0" borderId="38" xfId="4" applyNumberFormat="1" applyFont="1" applyBorder="1" applyAlignment="1">
      <alignment horizontal="right" vertical="center"/>
    </xf>
    <xf numFmtId="0" fontId="29" fillId="0" borderId="39" xfId="4" applyFont="1" applyBorder="1" applyAlignment="1">
      <alignment horizontal="center" vertical="center"/>
    </xf>
    <xf numFmtId="0" fontId="29" fillId="0" borderId="40" xfId="4" applyFont="1" applyBorder="1" applyAlignment="1">
      <alignment horizontal="left" vertical="center"/>
    </xf>
    <xf numFmtId="168" fontId="29" fillId="0" borderId="40" xfId="4" applyNumberFormat="1" applyFont="1" applyBorder="1" applyAlignment="1">
      <alignment horizontal="right" vertical="center"/>
    </xf>
    <xf numFmtId="168" fontId="29" fillId="0" borderId="41" xfId="4" applyNumberFormat="1" applyFont="1" applyBorder="1" applyAlignment="1">
      <alignment horizontal="right" vertical="center"/>
    </xf>
    <xf numFmtId="168" fontId="29" fillId="0" borderId="42" xfId="4" applyNumberFormat="1" applyFont="1" applyBorder="1" applyAlignment="1">
      <alignment horizontal="right" vertical="center"/>
    </xf>
    <xf numFmtId="0" fontId="29" fillId="0" borderId="43" xfId="4" applyFont="1" applyBorder="1" applyAlignment="1">
      <alignment horizontal="center" vertical="center"/>
    </xf>
    <xf numFmtId="0" fontId="29" fillId="0" borderId="0" xfId="4" applyFont="1"/>
    <xf numFmtId="0" fontId="29" fillId="0" borderId="41" xfId="4" applyFont="1" applyBorder="1" applyAlignment="1">
      <alignment horizontal="right" vertical="center"/>
    </xf>
    <xf numFmtId="4" fontId="29" fillId="0" borderId="42" xfId="4" applyNumberFormat="1" applyFont="1" applyBorder="1" applyAlignment="1">
      <alignment horizontal="right" vertical="center"/>
    </xf>
    <xf numFmtId="0" fontId="29" fillId="0" borderId="26" xfId="4" applyFont="1" applyBorder="1" applyAlignment="1">
      <alignment horizontal="left" vertical="center"/>
    </xf>
    <xf numFmtId="10" fontId="29" fillId="0" borderId="16" xfId="4" applyNumberFormat="1" applyFont="1" applyBorder="1" applyAlignment="1">
      <alignment horizontal="right" vertical="center"/>
    </xf>
    <xf numFmtId="10" fontId="29" fillId="0" borderId="44" xfId="4" applyNumberFormat="1" applyFont="1" applyBorder="1" applyAlignment="1">
      <alignment horizontal="right" vertical="center"/>
    </xf>
    <xf numFmtId="0" fontId="29" fillId="0" borderId="45" xfId="4" applyFont="1" applyBorder="1" applyAlignment="1">
      <alignment horizontal="left" vertical="center"/>
    </xf>
    <xf numFmtId="10" fontId="29" fillId="0" borderId="7" xfId="4" applyNumberFormat="1" applyFont="1" applyBorder="1" applyAlignment="1">
      <alignment horizontal="right" vertical="center"/>
    </xf>
    <xf numFmtId="10" fontId="29" fillId="0" borderId="45" xfId="4" applyNumberFormat="1" applyFont="1" applyBorder="1" applyAlignment="1">
      <alignment horizontal="right" vertical="center"/>
    </xf>
    <xf numFmtId="0" fontId="29" fillId="0" borderId="41" xfId="4" applyFont="1" applyBorder="1" applyAlignment="1">
      <alignment horizontal="left" vertical="center"/>
    </xf>
    <xf numFmtId="0" fontId="29" fillId="0" borderId="43" xfId="4" applyFont="1" applyBorder="1" applyAlignment="1">
      <alignment horizontal="right" vertical="center"/>
    </xf>
    <xf numFmtId="0" fontId="29" fillId="0" borderId="46" xfId="4" applyFont="1" applyBorder="1" applyAlignment="1">
      <alignment horizontal="center" vertical="center"/>
    </xf>
    <xf numFmtId="0" fontId="29" fillId="0" borderId="47" xfId="4" applyFont="1" applyBorder="1" applyAlignment="1">
      <alignment horizontal="left" vertical="center"/>
    </xf>
    <xf numFmtId="0" fontId="29" fillId="0" borderId="47" xfId="4" applyFont="1" applyBorder="1" applyAlignment="1">
      <alignment horizontal="right" vertical="center"/>
    </xf>
    <xf numFmtId="0" fontId="29" fillId="0" borderId="48" xfId="4" applyFont="1" applyBorder="1" applyAlignment="1">
      <alignment horizontal="right" vertical="center"/>
    </xf>
    <xf numFmtId="3" fontId="29" fillId="0" borderId="0" xfId="4" applyNumberFormat="1" applyFont="1" applyBorder="1" applyAlignment="1">
      <alignment horizontal="right" vertical="center"/>
    </xf>
    <xf numFmtId="0" fontId="29" fillId="0" borderId="46" xfId="4" applyFont="1" applyBorder="1" applyAlignment="1">
      <alignment horizontal="left" vertical="center"/>
    </xf>
    <xf numFmtId="0" fontId="29" fillId="0" borderId="0" xfId="4" applyFont="1" applyBorder="1" applyAlignment="1">
      <alignment horizontal="right" vertical="center"/>
    </xf>
    <xf numFmtId="0" fontId="29" fillId="0" borderId="0" xfId="4" applyFont="1" applyBorder="1" applyAlignment="1">
      <alignment horizontal="left" vertical="center"/>
    </xf>
    <xf numFmtId="0" fontId="29" fillId="0" borderId="49" xfId="4" applyFont="1" applyBorder="1" applyAlignment="1">
      <alignment horizontal="right" vertical="center"/>
    </xf>
    <xf numFmtId="0" fontId="29" fillId="0" borderId="21" xfId="4" applyFont="1" applyBorder="1" applyAlignment="1">
      <alignment horizontal="right" vertical="center"/>
    </xf>
    <xf numFmtId="3" fontId="29" fillId="0" borderId="49" xfId="4" applyNumberFormat="1" applyFont="1" applyBorder="1" applyAlignment="1">
      <alignment horizontal="right" vertical="center"/>
    </xf>
    <xf numFmtId="4" fontId="29" fillId="0" borderId="45" xfId="4" applyNumberFormat="1" applyFont="1" applyBorder="1" applyAlignment="1">
      <alignment horizontal="right" vertical="center"/>
    </xf>
    <xf numFmtId="3" fontId="29" fillId="0" borderId="50" xfId="4" applyNumberFormat="1" applyFont="1" applyBorder="1" applyAlignment="1">
      <alignment horizontal="right" vertical="center"/>
    </xf>
    <xf numFmtId="0" fontId="39" fillId="0" borderId="51" xfId="4" applyFont="1" applyBorder="1" applyAlignment="1">
      <alignment horizontal="center" vertical="center"/>
    </xf>
    <xf numFmtId="0" fontId="29" fillId="0" borderId="52" xfId="4" applyFont="1" applyBorder="1" applyAlignment="1">
      <alignment horizontal="left" vertical="center"/>
    </xf>
    <xf numFmtId="0" fontId="29" fillId="0" borderId="53" xfId="4" applyFont="1" applyBorder="1" applyAlignment="1">
      <alignment horizontal="left" vertical="center"/>
    </xf>
    <xf numFmtId="169" fontId="29" fillId="0" borderId="54" xfId="4" applyNumberFormat="1" applyFont="1" applyBorder="1" applyAlignment="1">
      <alignment horizontal="right" vertical="center"/>
    </xf>
    <xf numFmtId="0" fontId="29" fillId="0" borderId="55" xfId="4" applyFont="1" applyBorder="1" applyAlignment="1">
      <alignment horizontal="left" vertical="center"/>
    </xf>
    <xf numFmtId="0" fontId="29" fillId="0" borderId="47" xfId="4" applyFont="1" applyBorder="1" applyAlignment="1">
      <alignment horizontal="center" vertical="center"/>
    </xf>
    <xf numFmtId="0" fontId="39" fillId="0" borderId="47" xfId="4" applyFont="1" applyBorder="1" applyAlignment="1">
      <alignment horizontal="center" vertical="center"/>
    </xf>
    <xf numFmtId="0" fontId="29" fillId="0" borderId="56" xfId="4" applyFont="1" applyBorder="1" applyAlignment="1">
      <alignment horizontal="center" vertical="center"/>
    </xf>
    <xf numFmtId="0" fontId="39" fillId="0" borderId="0" xfId="4" applyFont="1" applyBorder="1" applyAlignment="1">
      <alignment horizontal="left" vertical="center"/>
    </xf>
    <xf numFmtId="0" fontId="29" fillId="0" borderId="57" xfId="4" applyFont="1" applyBorder="1" applyAlignment="1">
      <alignment horizontal="left" vertical="center"/>
    </xf>
    <xf numFmtId="14" fontId="29" fillId="0" borderId="7" xfId="4" applyNumberFormat="1" applyFont="1" applyBorder="1" applyAlignment="1">
      <alignment horizontal="left" vertical="center"/>
    </xf>
    <xf numFmtId="0" fontId="47" fillId="0" borderId="2" xfId="3" applyFont="1" applyBorder="1" applyAlignment="1">
      <alignment horizontal="center" vertical="center"/>
    </xf>
    <xf numFmtId="0" fontId="44" fillId="0" borderId="0" xfId="0" applyFont="1" applyAlignment="1">
      <alignment horizontal="center"/>
    </xf>
    <xf numFmtId="0" fontId="17" fillId="0" borderId="60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/>
    </xf>
    <xf numFmtId="0" fontId="17" fillId="0" borderId="64" xfId="0" applyFont="1" applyBorder="1" applyAlignment="1">
      <alignment horizontal="center"/>
    </xf>
    <xf numFmtId="0" fontId="34" fillId="0" borderId="58" xfId="0" applyFont="1" applyBorder="1" applyAlignment="1">
      <alignment horizontal="center"/>
    </xf>
    <xf numFmtId="0" fontId="34" fillId="0" borderId="64" xfId="0" applyFont="1" applyBorder="1" applyAlignment="1">
      <alignment horizontal="center"/>
    </xf>
    <xf numFmtId="0" fontId="20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wrapText="1"/>
    </xf>
    <xf numFmtId="0" fontId="19" fillId="0" borderId="68" xfId="0" applyFont="1" applyFill="1" applyBorder="1" applyAlignment="1">
      <alignment horizontal="center"/>
    </xf>
    <xf numFmtId="0" fontId="19" fillId="0" borderId="69" xfId="0" applyFont="1" applyFill="1" applyBorder="1" applyAlignment="1">
      <alignment horizontal="center"/>
    </xf>
    <xf numFmtId="0" fontId="19" fillId="0" borderId="70" xfId="0" applyFont="1" applyFill="1" applyBorder="1" applyAlignment="1">
      <alignment horizontal="center"/>
    </xf>
    <xf numFmtId="0" fontId="31" fillId="0" borderId="68" xfId="0" applyFont="1" applyBorder="1" applyAlignment="1">
      <alignment horizontal="center"/>
    </xf>
    <xf numFmtId="0" fontId="31" fillId="0" borderId="69" xfId="0" applyFont="1" applyBorder="1" applyAlignment="1">
      <alignment horizontal="center"/>
    </xf>
    <xf numFmtId="0" fontId="31" fillId="0" borderId="70" xfId="0" applyFont="1" applyBorder="1" applyAlignment="1">
      <alignment horizontal="center"/>
    </xf>
    <xf numFmtId="0" fontId="20" fillId="0" borderId="1" xfId="0" applyNumberFormat="1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left" wrapText="1"/>
    </xf>
    <xf numFmtId="0" fontId="34" fillId="0" borderId="68" xfId="0" applyFont="1" applyFill="1" applyBorder="1" applyAlignment="1">
      <alignment horizontal="center"/>
    </xf>
    <xf numFmtId="0" fontId="34" fillId="0" borderId="69" xfId="0" applyFont="1" applyFill="1" applyBorder="1" applyAlignment="1">
      <alignment horizontal="center"/>
    </xf>
    <xf numFmtId="0" fontId="34" fillId="0" borderId="7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59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9" fillId="0" borderId="59" xfId="0" applyFont="1" applyFill="1" applyBorder="1" applyAlignment="1">
      <alignment horizontal="center"/>
    </xf>
    <xf numFmtId="0" fontId="19" fillId="0" borderId="60" xfId="0" applyFont="1" applyFill="1" applyBorder="1" applyAlignment="1">
      <alignment horizontal="center"/>
    </xf>
    <xf numFmtId="0" fontId="19" fillId="0" borderId="61" xfId="0" applyFont="1" applyFill="1" applyBorder="1" applyAlignment="1">
      <alignment horizontal="center"/>
    </xf>
    <xf numFmtId="0" fontId="19" fillId="0" borderId="65" xfId="0" applyFont="1" applyFill="1" applyBorder="1" applyAlignment="1">
      <alignment horizontal="center"/>
    </xf>
    <xf numFmtId="0" fontId="19" fillId="0" borderId="66" xfId="0" applyFont="1" applyFill="1" applyBorder="1" applyAlignment="1">
      <alignment horizontal="center"/>
    </xf>
    <xf numFmtId="0" fontId="19" fillId="0" borderId="67" xfId="0" applyFont="1" applyFill="1" applyBorder="1" applyAlignment="1">
      <alignment horizontal="center"/>
    </xf>
    <xf numFmtId="0" fontId="19" fillId="0" borderId="62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63" xfId="0" applyFont="1" applyFill="1" applyBorder="1" applyAlignment="1">
      <alignment horizontal="center"/>
    </xf>
    <xf numFmtId="166" fontId="28" fillId="0" borderId="59" xfId="0" applyNumberFormat="1" applyFont="1" applyFill="1" applyBorder="1" applyAlignment="1">
      <alignment horizontal="center"/>
    </xf>
    <xf numFmtId="166" fontId="28" fillId="0" borderId="60" xfId="0" applyNumberFormat="1" applyFont="1" applyFill="1" applyBorder="1" applyAlignment="1">
      <alignment horizontal="center"/>
    </xf>
    <xf numFmtId="166" fontId="28" fillId="0" borderId="61" xfId="0" applyNumberFormat="1" applyFont="1" applyFill="1" applyBorder="1" applyAlignment="1">
      <alignment horizontal="center"/>
    </xf>
    <xf numFmtId="166" fontId="28" fillId="0" borderId="62" xfId="0" applyNumberFormat="1" applyFont="1" applyFill="1" applyBorder="1" applyAlignment="1">
      <alignment horizontal="center"/>
    </xf>
    <xf numFmtId="166" fontId="28" fillId="0" borderId="0" xfId="0" applyNumberFormat="1" applyFont="1" applyFill="1" applyBorder="1" applyAlignment="1">
      <alignment horizontal="center"/>
    </xf>
    <xf numFmtId="166" fontId="28" fillId="0" borderId="63" xfId="0" applyNumberFormat="1" applyFont="1" applyFill="1" applyBorder="1" applyAlignment="1">
      <alignment horizontal="center"/>
    </xf>
    <xf numFmtId="166" fontId="28" fillId="0" borderId="65" xfId="0" applyNumberFormat="1" applyFont="1" applyFill="1" applyBorder="1" applyAlignment="1">
      <alignment horizontal="center"/>
    </xf>
    <xf numFmtId="166" fontId="28" fillId="0" borderId="66" xfId="0" applyNumberFormat="1" applyFont="1" applyFill="1" applyBorder="1" applyAlignment="1">
      <alignment horizontal="center"/>
    </xf>
    <xf numFmtId="166" fontId="28" fillId="0" borderId="67" xfId="0" applyNumberFormat="1" applyFont="1" applyFill="1" applyBorder="1" applyAlignment="1">
      <alignment horizontal="center"/>
    </xf>
    <xf numFmtId="0" fontId="34" fillId="0" borderId="68" xfId="0" applyFont="1" applyBorder="1" applyAlignment="1">
      <alignment horizontal="center"/>
    </xf>
    <xf numFmtId="0" fontId="34" fillId="0" borderId="70" xfId="0" applyFont="1" applyBorder="1" applyAlignment="1">
      <alignment horizontal="center"/>
    </xf>
  </cellXfs>
  <cellStyles count="7">
    <cellStyle name="Čiarka" xfId="1" builtinId="3"/>
    <cellStyle name="Hypertextové prepojenie" xfId="5" builtinId="8"/>
    <cellStyle name="Normálna" xfId="0" builtinId="0"/>
    <cellStyle name="normálne 2" xfId="2" xr:uid="{00000000-0005-0000-0000-000003000000}"/>
    <cellStyle name="normálne_KLs" xfId="3" xr:uid="{00000000-0005-0000-0000-000004000000}"/>
    <cellStyle name="normálne_KLv" xfId="4" xr:uid="{00000000-0005-0000-0000-000005000000}"/>
    <cellStyle name="Percentá" xfId="6" builtinId="5"/>
  </cellStyles>
  <dxfs count="1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548640</xdr:colOff>
      <xdr:row>32</xdr:row>
      <xdr:rowOff>7620</xdr:rowOff>
    </xdr:from>
    <xdr:to>
      <xdr:col>4</xdr:col>
      <xdr:colOff>548640</xdr:colOff>
      <xdr:row>41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116580" y="5996940"/>
          <a:ext cx="0" cy="165354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round/>
          <a:headEnd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ricovce@stonline.s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fricovce@stonline.sk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fricovce@stonline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workbookViewId="0">
      <selection activeCell="I29" sqref="I29"/>
    </sheetView>
  </sheetViews>
  <sheetFormatPr defaultColWidth="9.140625" defaultRowHeight="14.25" x14ac:dyDescent="0.2"/>
  <cols>
    <col min="1" max="1" width="5" style="92" customWidth="1"/>
    <col min="2" max="2" width="9.85546875" style="92" customWidth="1"/>
    <col min="3" max="3" width="10.7109375" style="92" customWidth="1"/>
    <col min="4" max="4" width="9.140625" style="92"/>
    <col min="5" max="5" width="10.42578125" style="92" customWidth="1"/>
    <col min="6" max="6" width="5.7109375" style="92" customWidth="1"/>
    <col min="7" max="7" width="17.42578125" style="92" customWidth="1"/>
    <col min="8" max="8" width="9.7109375" style="92" customWidth="1"/>
    <col min="9" max="9" width="9.85546875" style="92" customWidth="1"/>
    <col min="10" max="16384" width="9.140625" style="92"/>
  </cols>
  <sheetData>
    <row r="1" spans="1:9" ht="19.149999999999999" customHeight="1" thickBot="1" x14ac:dyDescent="0.25">
      <c r="A1" s="216" t="s">
        <v>22</v>
      </c>
      <c r="B1" s="216"/>
      <c r="C1" s="216"/>
      <c r="D1" s="216"/>
      <c r="E1" s="216"/>
      <c r="F1" s="216"/>
      <c r="G1" s="216"/>
      <c r="H1" s="216"/>
      <c r="I1" s="216"/>
    </row>
    <row r="2" spans="1:9" ht="15" thickTop="1" x14ac:dyDescent="0.2">
      <c r="A2" s="120"/>
      <c r="B2" s="121" t="s">
        <v>199</v>
      </c>
      <c r="C2" s="121"/>
      <c r="D2" s="121"/>
      <c r="E2" s="121"/>
      <c r="F2" s="122" t="s">
        <v>23</v>
      </c>
      <c r="G2" s="121" t="s">
        <v>200</v>
      </c>
      <c r="H2" s="121"/>
      <c r="I2" s="123"/>
    </row>
    <row r="3" spans="1:9" x14ac:dyDescent="0.2">
      <c r="A3" s="124"/>
      <c r="B3" s="125"/>
      <c r="C3" s="125"/>
      <c r="D3" s="125"/>
      <c r="E3" s="125"/>
      <c r="F3" s="126" t="s">
        <v>24</v>
      </c>
      <c r="G3" s="125"/>
      <c r="H3" s="125"/>
      <c r="I3" s="127"/>
    </row>
    <row r="4" spans="1:9" x14ac:dyDescent="0.2">
      <c r="A4" s="128"/>
      <c r="B4" s="129"/>
      <c r="C4" s="129"/>
      <c r="D4" s="129"/>
      <c r="E4" s="129"/>
      <c r="F4" s="130"/>
      <c r="G4" s="129"/>
      <c r="H4" s="129"/>
      <c r="I4" s="131"/>
    </row>
    <row r="5" spans="1:9" ht="15" thickBot="1" x14ac:dyDescent="0.25">
      <c r="A5" s="132"/>
      <c r="B5" s="133" t="s">
        <v>25</v>
      </c>
      <c r="C5" s="133"/>
      <c r="D5" s="133" t="s">
        <v>26</v>
      </c>
      <c r="E5" s="134"/>
      <c r="F5" s="134" t="s">
        <v>27</v>
      </c>
      <c r="G5" s="133" t="s">
        <v>201</v>
      </c>
      <c r="H5" s="134" t="s">
        <v>28</v>
      </c>
      <c r="I5" s="135">
        <v>43691</v>
      </c>
    </row>
    <row r="6" spans="1:9" ht="15" thickTop="1" x14ac:dyDescent="0.2">
      <c r="A6" s="120"/>
      <c r="B6" s="121" t="s">
        <v>29</v>
      </c>
      <c r="C6" s="121" t="s">
        <v>197</v>
      </c>
      <c r="D6" s="121"/>
      <c r="E6" s="121"/>
      <c r="F6" s="121" t="s">
        <v>30</v>
      </c>
      <c r="G6" s="136"/>
      <c r="H6" s="121"/>
      <c r="I6" s="123"/>
    </row>
    <row r="7" spans="1:9" x14ac:dyDescent="0.2">
      <c r="A7" s="137"/>
      <c r="B7" s="138"/>
      <c r="C7" s="139"/>
      <c r="D7" s="139"/>
      <c r="E7" s="139"/>
      <c r="F7" s="139" t="s">
        <v>31</v>
      </c>
      <c r="G7" s="139"/>
      <c r="H7" s="139"/>
      <c r="I7" s="140"/>
    </row>
    <row r="8" spans="1:9" x14ac:dyDescent="0.2">
      <c r="A8" s="124"/>
      <c r="B8" s="125" t="s">
        <v>32</v>
      </c>
      <c r="C8" s="125"/>
      <c r="D8" s="125"/>
      <c r="E8" s="125"/>
      <c r="F8" s="125" t="s">
        <v>30</v>
      </c>
      <c r="G8" s="125"/>
      <c r="H8" s="125"/>
      <c r="I8" s="127"/>
    </row>
    <row r="9" spans="1:9" x14ac:dyDescent="0.2">
      <c r="A9" s="128"/>
      <c r="B9" s="130"/>
      <c r="C9" s="129"/>
      <c r="D9" s="129"/>
      <c r="E9" s="129"/>
      <c r="F9" s="139" t="s">
        <v>31</v>
      </c>
      <c r="G9" s="129"/>
      <c r="H9" s="129"/>
      <c r="I9" s="131"/>
    </row>
    <row r="10" spans="1:9" x14ac:dyDescent="0.2">
      <c r="A10" s="124"/>
      <c r="B10" s="125" t="s">
        <v>33</v>
      </c>
      <c r="C10" s="125" t="s">
        <v>201</v>
      </c>
      <c r="D10" s="125"/>
      <c r="E10" s="125"/>
      <c r="F10" s="125" t="s">
        <v>30</v>
      </c>
      <c r="G10" s="125"/>
      <c r="H10" s="125"/>
      <c r="I10" s="127"/>
    </row>
    <row r="11" spans="1:9" ht="15" thickBot="1" x14ac:dyDescent="0.25">
      <c r="A11" s="141"/>
      <c r="B11" s="142"/>
      <c r="C11" s="142"/>
      <c r="D11" s="142"/>
      <c r="E11" s="142"/>
      <c r="F11" s="142" t="s">
        <v>31</v>
      </c>
      <c r="G11" s="142"/>
      <c r="H11" s="142"/>
      <c r="I11" s="143"/>
    </row>
    <row r="12" spans="1:9" ht="15" thickTop="1" x14ac:dyDescent="0.2">
      <c r="A12" s="144">
        <v>1</v>
      </c>
      <c r="B12" s="121" t="s">
        <v>34</v>
      </c>
      <c r="C12" s="121"/>
      <c r="D12" s="121"/>
      <c r="E12" s="145">
        <f>IF(A12&lt;&gt;0,ROUND($J$31/A12,0),0)</f>
        <v>0</v>
      </c>
      <c r="F12" s="122">
        <v>1</v>
      </c>
      <c r="G12" s="121" t="s">
        <v>35</v>
      </c>
      <c r="H12" s="121"/>
      <c r="I12" s="146">
        <f>IF(F12&lt;&gt;0,ROUND($J$31/F12,0),0)</f>
        <v>0</v>
      </c>
    </row>
    <row r="13" spans="1:9" x14ac:dyDescent="0.2">
      <c r="A13" s="147">
        <v>1</v>
      </c>
      <c r="B13" s="139" t="s">
        <v>36</v>
      </c>
      <c r="C13" s="139"/>
      <c r="D13" s="139"/>
      <c r="E13" s="148">
        <f>IF(A13&lt;&gt;0,ROUND($J$31/A13,0),0)</f>
        <v>0</v>
      </c>
      <c r="F13" s="138"/>
      <c r="G13" s="139"/>
      <c r="H13" s="139"/>
      <c r="I13" s="149">
        <f>IF(F13&lt;&gt;0,ROUND($J$31/F13,0),0)</f>
        <v>0</v>
      </c>
    </row>
    <row r="14" spans="1:9" ht="15" thickBot="1" x14ac:dyDescent="0.25">
      <c r="A14" s="150">
        <v>1</v>
      </c>
      <c r="B14" s="142" t="s">
        <v>37</v>
      </c>
      <c r="C14" s="142"/>
      <c r="D14" s="142"/>
      <c r="E14" s="151">
        <f>IF(A14&lt;&gt;0,ROUND($J$31/A14,0),0)</f>
        <v>0</v>
      </c>
      <c r="F14" s="152"/>
      <c r="G14" s="142"/>
      <c r="H14" s="142"/>
      <c r="I14" s="153">
        <f>IF(F14&lt;&gt;0,ROUND($J$31/F14,0),0)</f>
        <v>0</v>
      </c>
    </row>
    <row r="15" spans="1:9" ht="15" thickTop="1" x14ac:dyDescent="0.2">
      <c r="A15" s="154" t="s">
        <v>38</v>
      </c>
      <c r="B15" s="155" t="s">
        <v>39</v>
      </c>
      <c r="C15" s="156" t="s">
        <v>40</v>
      </c>
      <c r="D15" s="156" t="s">
        <v>41</v>
      </c>
      <c r="E15" s="157" t="s">
        <v>42</v>
      </c>
      <c r="F15" s="154" t="s">
        <v>43</v>
      </c>
      <c r="G15" s="158" t="s">
        <v>44</v>
      </c>
      <c r="H15" s="159"/>
      <c r="I15" s="160"/>
    </row>
    <row r="16" spans="1:9" x14ac:dyDescent="0.2">
      <c r="A16" s="161">
        <v>1</v>
      </c>
      <c r="B16" s="162" t="s">
        <v>45</v>
      </c>
      <c r="C16" s="163">
        <v>0</v>
      </c>
      <c r="D16" s="164">
        <v>0</v>
      </c>
      <c r="E16" s="165">
        <v>0</v>
      </c>
      <c r="F16" s="161">
        <v>6</v>
      </c>
      <c r="G16" s="166" t="s">
        <v>46</v>
      </c>
      <c r="H16" s="167"/>
      <c r="I16" s="168">
        <v>0</v>
      </c>
    </row>
    <row r="17" spans="1:9" x14ac:dyDescent="0.2">
      <c r="A17" s="169">
        <v>2</v>
      </c>
      <c r="B17" s="170" t="s">
        <v>47</v>
      </c>
      <c r="C17" s="171">
        <v>0</v>
      </c>
      <c r="D17" s="171">
        <v>0</v>
      </c>
      <c r="E17" s="165">
        <f>C17+D17</f>
        <v>0</v>
      </c>
      <c r="F17" s="169">
        <v>7</v>
      </c>
      <c r="G17" s="172" t="s">
        <v>48</v>
      </c>
      <c r="H17" s="125"/>
      <c r="I17" s="173">
        <v>0</v>
      </c>
    </row>
    <row r="18" spans="1:9" x14ac:dyDescent="0.2">
      <c r="A18" s="169">
        <v>3</v>
      </c>
      <c r="B18" s="170" t="s">
        <v>49</v>
      </c>
      <c r="C18" s="171"/>
      <c r="D18" s="171"/>
      <c r="E18" s="165">
        <f>C18+D18</f>
        <v>0</v>
      </c>
      <c r="F18" s="169">
        <v>8</v>
      </c>
      <c r="G18" s="172" t="s">
        <v>50</v>
      </c>
      <c r="H18" s="125"/>
      <c r="I18" s="173">
        <v>0</v>
      </c>
    </row>
    <row r="19" spans="1:9" ht="15" thickBot="1" x14ac:dyDescent="0.25">
      <c r="A19" s="169">
        <v>4</v>
      </c>
      <c r="B19" s="170" t="s">
        <v>51</v>
      </c>
      <c r="C19" s="171"/>
      <c r="D19" s="171"/>
      <c r="E19" s="174">
        <f>C19+D19</f>
        <v>0</v>
      </c>
      <c r="F19" s="169">
        <v>9</v>
      </c>
      <c r="G19" s="172" t="s">
        <v>52</v>
      </c>
      <c r="H19" s="125"/>
      <c r="I19" s="173">
        <v>0</v>
      </c>
    </row>
    <row r="20" spans="1:9" ht="15" thickBot="1" x14ac:dyDescent="0.25">
      <c r="A20" s="175">
        <v>5</v>
      </c>
      <c r="B20" s="176" t="s">
        <v>53</v>
      </c>
      <c r="C20" s="177">
        <f>SUM(C16:C19)</f>
        <v>0</v>
      </c>
      <c r="D20" s="178">
        <f>SUM(D16:D19)</f>
        <v>0</v>
      </c>
      <c r="E20" s="179">
        <f>SUM(E16:E19)</f>
        <v>0</v>
      </c>
      <c r="F20" s="180">
        <v>10</v>
      </c>
      <c r="G20" s="181"/>
      <c r="H20" s="182" t="s">
        <v>54</v>
      </c>
      <c r="I20" s="183">
        <f>SUM(I16:I19)</f>
        <v>0</v>
      </c>
    </row>
    <row r="21" spans="1:9" ht="15" thickTop="1" x14ac:dyDescent="0.2">
      <c r="A21" s="154" t="s">
        <v>55</v>
      </c>
      <c r="B21" s="184"/>
      <c r="C21" s="159" t="s">
        <v>56</v>
      </c>
      <c r="D21" s="159"/>
      <c r="E21" s="160"/>
      <c r="F21" s="154" t="s">
        <v>57</v>
      </c>
      <c r="G21" s="158" t="s">
        <v>58</v>
      </c>
      <c r="H21" s="159"/>
      <c r="I21" s="160"/>
    </row>
    <row r="22" spans="1:9" x14ac:dyDescent="0.2">
      <c r="A22" s="161">
        <v>11</v>
      </c>
      <c r="B22" s="166" t="s">
        <v>59</v>
      </c>
      <c r="C22" s="185" t="s">
        <v>52</v>
      </c>
      <c r="D22" s="186">
        <v>0</v>
      </c>
      <c r="E22" s="168">
        <v>0</v>
      </c>
      <c r="F22" s="169">
        <v>16</v>
      </c>
      <c r="G22" s="172" t="s">
        <v>60</v>
      </c>
      <c r="H22" s="187"/>
      <c r="I22" s="173">
        <v>0</v>
      </c>
    </row>
    <row r="23" spans="1:9" x14ac:dyDescent="0.2">
      <c r="A23" s="169">
        <v>12</v>
      </c>
      <c r="B23" s="172" t="s">
        <v>61</v>
      </c>
      <c r="C23" s="188"/>
      <c r="D23" s="189">
        <v>0</v>
      </c>
      <c r="E23" s="173">
        <v>0</v>
      </c>
      <c r="F23" s="169">
        <v>17</v>
      </c>
      <c r="G23" s="172" t="s">
        <v>62</v>
      </c>
      <c r="H23" s="187"/>
      <c r="I23" s="173">
        <v>0</v>
      </c>
    </row>
    <row r="24" spans="1:9" x14ac:dyDescent="0.2">
      <c r="A24" s="169">
        <v>13</v>
      </c>
      <c r="B24" s="172" t="s">
        <v>63</v>
      </c>
      <c r="C24" s="188"/>
      <c r="D24" s="189">
        <v>0</v>
      </c>
      <c r="E24" s="173">
        <v>0</v>
      </c>
      <c r="F24" s="169">
        <v>18</v>
      </c>
      <c r="G24" s="172" t="s">
        <v>64</v>
      </c>
      <c r="H24" s="187"/>
      <c r="I24" s="173">
        <v>0</v>
      </c>
    </row>
    <row r="25" spans="1:9" ht="15" thickBot="1" x14ac:dyDescent="0.25">
      <c r="A25" s="169">
        <v>14</v>
      </c>
      <c r="B25" s="172" t="s">
        <v>52</v>
      </c>
      <c r="C25" s="188"/>
      <c r="D25" s="189">
        <v>0</v>
      </c>
      <c r="E25" s="173">
        <v>0</v>
      </c>
      <c r="F25" s="169">
        <v>19</v>
      </c>
      <c r="G25" s="172" t="s">
        <v>52</v>
      </c>
      <c r="H25" s="187"/>
      <c r="I25" s="173">
        <v>0</v>
      </c>
    </row>
    <row r="26" spans="1:9" ht="15" thickBot="1" x14ac:dyDescent="0.25">
      <c r="A26" s="175">
        <v>15</v>
      </c>
      <c r="B26" s="190"/>
      <c r="C26" s="191"/>
      <c r="D26" s="191" t="s">
        <v>65</v>
      </c>
      <c r="E26" s="183">
        <f>SUM(E22:E25)</f>
        <v>0</v>
      </c>
      <c r="F26" s="175">
        <v>20</v>
      </c>
      <c r="G26" s="190"/>
      <c r="H26" s="191" t="s">
        <v>66</v>
      </c>
      <c r="I26" s="183">
        <f>SUM(I22:I25)</f>
        <v>0</v>
      </c>
    </row>
    <row r="27" spans="1:9" ht="15" thickTop="1" x14ac:dyDescent="0.2">
      <c r="A27" s="192"/>
      <c r="B27" s="193" t="s">
        <v>67</v>
      </c>
      <c r="C27" s="194"/>
      <c r="D27" s="195" t="s">
        <v>68</v>
      </c>
      <c r="E27" s="196"/>
      <c r="F27" s="154" t="s">
        <v>69</v>
      </c>
      <c r="G27" s="158" t="s">
        <v>70</v>
      </c>
      <c r="H27" s="159"/>
      <c r="I27" s="160"/>
    </row>
    <row r="28" spans="1:9" x14ac:dyDescent="0.2">
      <c r="A28" s="197"/>
      <c r="B28" s="198"/>
      <c r="C28" s="199"/>
      <c r="D28" s="200"/>
      <c r="E28" s="196"/>
      <c r="F28" s="161">
        <v>21</v>
      </c>
      <c r="G28" s="166"/>
      <c r="H28" s="201" t="s">
        <v>71</v>
      </c>
      <c r="I28" s="168">
        <v>0</v>
      </c>
    </row>
    <row r="29" spans="1:9" x14ac:dyDescent="0.2">
      <c r="A29" s="197"/>
      <c r="B29" s="199" t="s">
        <v>72</v>
      </c>
      <c r="C29" s="199"/>
      <c r="D29" s="202"/>
      <c r="E29" s="196"/>
      <c r="F29" s="169">
        <v>22</v>
      </c>
      <c r="G29" s="172" t="s">
        <v>73</v>
      </c>
      <c r="H29" s="203">
        <f>ROUND(E20,2)+I20+E26+I26</f>
        <v>0</v>
      </c>
      <c r="I29" s="173">
        <f>ROUND((H29*20)/100,2)</f>
        <v>0</v>
      </c>
    </row>
    <row r="30" spans="1:9" ht="15" thickBot="1" x14ac:dyDescent="0.25">
      <c r="A30" s="124"/>
      <c r="B30" s="125" t="s">
        <v>74</v>
      </c>
      <c r="C30" s="125"/>
      <c r="D30" s="202"/>
      <c r="E30" s="196"/>
      <c r="F30" s="169">
        <v>23</v>
      </c>
      <c r="G30" s="172" t="s">
        <v>75</v>
      </c>
      <c r="H30" s="203"/>
      <c r="I30" s="173"/>
    </row>
    <row r="31" spans="1:9" ht="15" thickBot="1" x14ac:dyDescent="0.25">
      <c r="A31" s="197"/>
      <c r="B31" s="199"/>
      <c r="C31" s="199"/>
      <c r="D31" s="202"/>
      <c r="E31" s="196"/>
      <c r="F31" s="175">
        <v>24</v>
      </c>
      <c r="G31" s="190"/>
      <c r="H31" s="191" t="s">
        <v>76</v>
      </c>
      <c r="I31" s="183">
        <f>SUM(I28:I30)</f>
        <v>0</v>
      </c>
    </row>
    <row r="32" spans="1:9" ht="15.75" thickTop="1" thickBot="1" x14ac:dyDescent="0.25">
      <c r="A32" s="192"/>
      <c r="B32" s="199"/>
      <c r="C32" s="196"/>
      <c r="D32" s="204"/>
      <c r="E32" s="196"/>
      <c r="F32" s="205" t="s">
        <v>77</v>
      </c>
      <c r="G32" s="206" t="s">
        <v>78</v>
      </c>
      <c r="H32" s="207"/>
      <c r="I32" s="208">
        <v>0</v>
      </c>
    </row>
    <row r="33" spans="1:9" ht="15" thickTop="1" x14ac:dyDescent="0.2">
      <c r="A33" s="209"/>
      <c r="B33" s="210"/>
      <c r="C33" s="193" t="s">
        <v>79</v>
      </c>
      <c r="D33" s="210"/>
      <c r="E33" s="210"/>
      <c r="F33" s="210"/>
      <c r="G33" s="210" t="s">
        <v>80</v>
      </c>
      <c r="H33" s="211"/>
      <c r="I33" s="212"/>
    </row>
    <row r="34" spans="1:9" x14ac:dyDescent="0.2">
      <c r="A34" s="197"/>
      <c r="B34" s="198"/>
      <c r="C34" s="199"/>
      <c r="D34" s="199"/>
      <c r="E34" s="198"/>
      <c r="F34" s="199"/>
      <c r="G34" s="213"/>
      <c r="H34" s="199"/>
      <c r="I34" s="214"/>
    </row>
    <row r="35" spans="1:9" x14ac:dyDescent="0.2">
      <c r="A35" s="197"/>
      <c r="B35" s="199" t="s">
        <v>72</v>
      </c>
      <c r="C35" s="199"/>
      <c r="D35" s="199"/>
      <c r="E35" s="198"/>
      <c r="F35" s="199" t="s">
        <v>72</v>
      </c>
      <c r="G35" s="199"/>
      <c r="H35" s="199"/>
      <c r="I35" s="214"/>
    </row>
    <row r="36" spans="1:9" x14ac:dyDescent="0.2">
      <c r="A36" s="124"/>
      <c r="B36" s="125" t="s">
        <v>74</v>
      </c>
      <c r="C36" s="125"/>
      <c r="D36" s="125"/>
      <c r="E36" s="126"/>
      <c r="F36" s="125" t="s">
        <v>74</v>
      </c>
      <c r="G36" s="215"/>
      <c r="H36" s="125"/>
      <c r="I36" s="127"/>
    </row>
    <row r="37" spans="1:9" x14ac:dyDescent="0.2">
      <c r="A37" s="197"/>
      <c r="B37" s="199" t="s">
        <v>68</v>
      </c>
      <c r="C37" s="199"/>
      <c r="D37" s="199"/>
      <c r="E37" s="198"/>
      <c r="F37" s="199" t="s">
        <v>68</v>
      </c>
      <c r="G37" s="199"/>
      <c r="H37" s="199"/>
      <c r="I37" s="214"/>
    </row>
    <row r="38" spans="1:9" x14ac:dyDescent="0.2">
      <c r="A38" s="197"/>
      <c r="B38" s="199"/>
      <c r="C38" s="199"/>
      <c r="D38" s="199"/>
      <c r="E38" s="199"/>
      <c r="F38" s="199"/>
      <c r="G38" s="199"/>
      <c r="H38" s="199"/>
      <c r="I38" s="214"/>
    </row>
    <row r="39" spans="1:9" x14ac:dyDescent="0.2">
      <c r="A39" s="197"/>
      <c r="B39" s="199"/>
      <c r="C39" s="199"/>
      <c r="D39" s="199"/>
      <c r="E39" s="199"/>
      <c r="F39" s="199"/>
      <c r="G39" s="199"/>
      <c r="H39" s="199"/>
      <c r="I39" s="214"/>
    </row>
    <row r="40" spans="1:9" x14ac:dyDescent="0.2">
      <c r="A40" s="197"/>
      <c r="B40" s="199"/>
      <c r="C40" s="199"/>
      <c r="D40" s="199"/>
      <c r="E40" s="199"/>
      <c r="F40" s="199"/>
      <c r="G40" s="199"/>
      <c r="H40" s="199"/>
      <c r="I40" s="214"/>
    </row>
    <row r="41" spans="1:9" ht="15" thickBot="1" x14ac:dyDescent="0.25">
      <c r="A41" s="141"/>
      <c r="B41" s="142"/>
      <c r="C41" s="142"/>
      <c r="D41" s="142"/>
      <c r="E41" s="142"/>
      <c r="F41" s="142"/>
      <c r="G41" s="142"/>
      <c r="H41" s="142"/>
      <c r="I41" s="143"/>
    </row>
    <row r="42" spans="1:9" ht="15" thickTop="1" x14ac:dyDescent="0.2">
      <c r="A42" s="181"/>
      <c r="B42" s="181"/>
      <c r="C42" s="181"/>
      <c r="D42" s="181"/>
      <c r="E42" s="181"/>
      <c r="F42" s="181"/>
      <c r="G42" s="181"/>
      <c r="H42" s="181"/>
      <c r="I42" s="181"/>
    </row>
    <row r="43" spans="1:9" x14ac:dyDescent="0.2">
      <c r="A43" s="181"/>
      <c r="B43" s="181"/>
      <c r="C43" s="181"/>
      <c r="D43" s="181"/>
      <c r="E43" s="181"/>
      <c r="F43" s="181"/>
      <c r="G43" s="181"/>
      <c r="H43" s="181"/>
      <c r="I43" s="181"/>
    </row>
    <row r="44" spans="1:9" x14ac:dyDescent="0.2">
      <c r="A44" s="181"/>
      <c r="B44" s="181"/>
      <c r="C44" s="181"/>
      <c r="D44" s="181"/>
      <c r="E44" s="181"/>
      <c r="F44" s="181"/>
      <c r="G44" s="181"/>
      <c r="H44" s="181"/>
      <c r="I44" s="181"/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workbookViewId="0">
      <selection activeCell="D10" sqref="D10"/>
    </sheetView>
  </sheetViews>
  <sheetFormatPr defaultColWidth="9.140625" defaultRowHeight="12" x14ac:dyDescent="0.2"/>
  <cols>
    <col min="1" max="1" width="8.140625" style="23" customWidth="1"/>
    <col min="2" max="2" width="47.28515625" style="23" customWidth="1"/>
    <col min="3" max="3" width="13.28515625" style="23" customWidth="1"/>
    <col min="4" max="4" width="11" style="23" customWidth="1"/>
    <col min="5" max="5" width="10.7109375" style="23" customWidth="1"/>
    <col min="6" max="6" width="3.140625" style="23" customWidth="1"/>
    <col min="7" max="16384" width="9.140625" style="23"/>
  </cols>
  <sheetData>
    <row r="1" spans="1:6" ht="15" x14ac:dyDescent="0.2">
      <c r="A1" s="217" t="s">
        <v>14</v>
      </c>
      <c r="B1" s="217"/>
      <c r="C1" s="217"/>
      <c r="D1" s="217"/>
      <c r="E1" s="217"/>
    </row>
    <row r="2" spans="1:6" ht="24" customHeight="1" x14ac:dyDescent="0.2">
      <c r="A2" s="26" t="s">
        <v>101</v>
      </c>
      <c r="B2" s="26" t="s">
        <v>184</v>
      </c>
      <c r="C2" s="218" t="s">
        <v>197</v>
      </c>
      <c r="D2" s="218"/>
      <c r="E2" s="218"/>
      <c r="F2" s="219"/>
    </row>
    <row r="3" spans="1:6" ht="22.5" customHeight="1" x14ac:dyDescent="0.2">
      <c r="A3" s="26" t="s">
        <v>23</v>
      </c>
      <c r="B3" s="27" t="s">
        <v>160</v>
      </c>
      <c r="C3" s="220"/>
      <c r="D3" s="220"/>
      <c r="E3" s="220"/>
      <c r="F3" s="221"/>
    </row>
    <row r="4" spans="1:6" ht="29.25" customHeight="1" x14ac:dyDescent="0.2">
      <c r="A4" s="224"/>
      <c r="B4" s="28" t="s">
        <v>187</v>
      </c>
      <c r="C4" s="220"/>
      <c r="D4" s="220"/>
      <c r="E4" s="220"/>
      <c r="F4" s="221"/>
    </row>
    <row r="5" spans="1:6" ht="24.75" customHeight="1" x14ac:dyDescent="0.2">
      <c r="A5" s="225"/>
      <c r="B5" s="29" t="s">
        <v>188</v>
      </c>
      <c r="C5" s="222"/>
      <c r="D5" s="222"/>
      <c r="E5" s="222"/>
      <c r="F5" s="223"/>
    </row>
    <row r="6" spans="1:6" x14ac:dyDescent="0.2">
      <c r="A6" s="23" t="s">
        <v>16</v>
      </c>
    </row>
    <row r="7" spans="1:6" ht="36" x14ac:dyDescent="0.2">
      <c r="A7" s="24" t="s">
        <v>17</v>
      </c>
      <c r="B7" s="25" t="s">
        <v>18</v>
      </c>
      <c r="C7" s="25" t="s">
        <v>198</v>
      </c>
      <c r="D7" s="25" t="s">
        <v>19</v>
      </c>
      <c r="E7" s="25" t="s">
        <v>20</v>
      </c>
    </row>
    <row r="8" spans="1:6" s="116" customFormat="1" ht="19.5" customHeight="1" x14ac:dyDescent="0.2">
      <c r="A8" s="113" t="s">
        <v>195</v>
      </c>
      <c r="B8" s="114" t="s">
        <v>120</v>
      </c>
      <c r="C8" s="119">
        <v>0</v>
      </c>
      <c r="D8" s="115">
        <v>0</v>
      </c>
      <c r="E8" s="115">
        <f t="shared" ref="E8:E9" si="0">D8*1.2</f>
        <v>0</v>
      </c>
    </row>
    <row r="9" spans="1:6" s="116" customFormat="1" ht="27.75" customHeight="1" x14ac:dyDescent="0.2">
      <c r="A9" s="113" t="s">
        <v>196</v>
      </c>
      <c r="B9" s="113" t="s">
        <v>131</v>
      </c>
      <c r="C9" s="119">
        <v>0</v>
      </c>
      <c r="D9" s="115">
        <v>0</v>
      </c>
      <c r="E9" s="115">
        <f t="shared" si="0"/>
        <v>0</v>
      </c>
    </row>
    <row r="10" spans="1:6" s="116" customFormat="1" ht="23.25" customHeight="1" x14ac:dyDescent="0.2">
      <c r="A10" s="113"/>
      <c r="B10" s="117" t="s">
        <v>99</v>
      </c>
      <c r="C10" s="226"/>
      <c r="D10" s="115">
        <f>SUM(D8:D9)</f>
        <v>0</v>
      </c>
      <c r="E10" s="115">
        <f>D10*1.2</f>
        <v>0</v>
      </c>
    </row>
    <row r="11" spans="1:6" s="116" customFormat="1" ht="18.75" customHeight="1" x14ac:dyDescent="0.2">
      <c r="A11" s="113"/>
      <c r="B11" s="118" t="s">
        <v>21</v>
      </c>
      <c r="C11" s="227"/>
      <c r="D11" s="115">
        <f>D10</f>
        <v>0</v>
      </c>
      <c r="E11" s="115">
        <f>D11*1.2</f>
        <v>0</v>
      </c>
    </row>
  </sheetData>
  <mergeCells count="4">
    <mergeCell ref="A1:E1"/>
    <mergeCell ref="C2:F5"/>
    <mergeCell ref="A4:A5"/>
    <mergeCell ref="C10:C11"/>
  </mergeCells>
  <hyperlinks>
    <hyperlink ref="B3" r:id="rId1" display="mailto:fricovce@stonline.sk" xr:uid="{8222FBE5-C68C-415C-82A4-930930EA12CA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6"/>
  <sheetViews>
    <sheetView tabSelected="1" zoomScaleNormal="100" workbookViewId="0">
      <selection activeCell="B64" sqref="B64"/>
    </sheetView>
  </sheetViews>
  <sheetFormatPr defaultColWidth="9.140625" defaultRowHeight="15" outlineLevelRow="1" x14ac:dyDescent="0.25"/>
  <cols>
    <col min="1" max="1" width="7.42578125" style="3" customWidth="1"/>
    <col min="2" max="2" width="56.28515625" style="97" customWidth="1"/>
    <col min="3" max="3" width="9.7109375" style="98" customWidth="1"/>
    <col min="4" max="4" width="8.85546875" style="98" customWidth="1"/>
    <col min="5" max="5" width="10.140625" style="99" customWidth="1"/>
    <col min="6" max="6" width="10.85546875" style="100" customWidth="1"/>
    <col min="7" max="7" width="11.140625" style="100" customWidth="1"/>
    <col min="8" max="8" width="9.140625" style="3"/>
    <col min="9" max="9" width="13.7109375" style="3" customWidth="1"/>
    <col min="10" max="10" width="10.42578125" style="3" bestFit="1" customWidth="1"/>
    <col min="11" max="16384" width="9.140625" style="3"/>
  </cols>
  <sheetData>
    <row r="1" spans="1:13" ht="29.45" customHeight="1" x14ac:dyDescent="0.25">
      <c r="A1" s="242" t="s">
        <v>102</v>
      </c>
      <c r="B1" s="242"/>
      <c r="C1" s="242"/>
      <c r="D1" s="242"/>
      <c r="E1" s="242"/>
      <c r="F1" s="242"/>
      <c r="G1" s="242"/>
      <c r="H1" s="34"/>
      <c r="I1" s="35"/>
      <c r="J1" s="36"/>
      <c r="K1" s="36"/>
      <c r="L1" s="37"/>
    </row>
    <row r="2" spans="1:13" ht="15.6" customHeight="1" x14ac:dyDescent="0.3">
      <c r="A2" s="26" t="s">
        <v>101</v>
      </c>
      <c r="B2" s="26" t="s">
        <v>184</v>
      </c>
      <c r="C2" s="243" t="s">
        <v>185</v>
      </c>
      <c r="D2" s="218"/>
      <c r="E2" s="218"/>
      <c r="F2" s="218"/>
      <c r="G2" s="219"/>
      <c r="H2" s="34"/>
      <c r="I2" s="38"/>
      <c r="J2" s="38"/>
      <c r="K2" s="38"/>
      <c r="L2" s="37"/>
    </row>
    <row r="3" spans="1:13" ht="15.75" x14ac:dyDescent="0.25">
      <c r="A3" s="26" t="s">
        <v>15</v>
      </c>
      <c r="B3" s="26" t="s">
        <v>186</v>
      </c>
      <c r="C3" s="244"/>
      <c r="D3" s="220"/>
      <c r="E3" s="220"/>
      <c r="F3" s="220"/>
      <c r="G3" s="221"/>
      <c r="H3" s="34"/>
      <c r="I3" s="39"/>
      <c r="J3" s="39"/>
      <c r="K3" s="39"/>
      <c r="L3" s="37"/>
    </row>
    <row r="4" spans="1:13" ht="15.75" x14ac:dyDescent="0.25">
      <c r="A4" s="26" t="s">
        <v>23</v>
      </c>
      <c r="B4" s="27" t="s">
        <v>160</v>
      </c>
      <c r="C4" s="244"/>
      <c r="D4" s="220"/>
      <c r="E4" s="220"/>
      <c r="F4" s="220"/>
      <c r="G4" s="221"/>
      <c r="H4" s="34"/>
      <c r="I4" s="40"/>
      <c r="J4" s="41"/>
      <c r="K4" s="40"/>
      <c r="L4" s="37"/>
      <c r="M4" s="42"/>
    </row>
    <row r="5" spans="1:13" x14ac:dyDescent="0.25">
      <c r="A5" s="224"/>
      <c r="B5" s="28" t="s">
        <v>187</v>
      </c>
      <c r="C5" s="244"/>
      <c r="D5" s="220"/>
      <c r="E5" s="220"/>
      <c r="F5" s="220"/>
      <c r="G5" s="221"/>
      <c r="H5" s="43"/>
      <c r="I5" s="40"/>
      <c r="J5" s="44"/>
      <c r="K5" s="40"/>
      <c r="L5" s="37"/>
      <c r="M5" s="45"/>
    </row>
    <row r="6" spans="1:13" x14ac:dyDescent="0.25">
      <c r="A6" s="225"/>
      <c r="B6" s="29" t="s">
        <v>188</v>
      </c>
      <c r="C6" s="245"/>
      <c r="D6" s="222"/>
      <c r="E6" s="222"/>
      <c r="F6" s="222"/>
      <c r="G6" s="223"/>
      <c r="H6" s="43"/>
      <c r="I6" s="39"/>
      <c r="J6" s="46"/>
      <c r="K6" s="39"/>
      <c r="L6" s="37"/>
      <c r="M6" s="39"/>
    </row>
    <row r="7" spans="1:13" ht="36.75" x14ac:dyDescent="0.25">
      <c r="A7" s="47" t="s">
        <v>0</v>
      </c>
      <c r="B7" s="47" t="s">
        <v>167</v>
      </c>
      <c r="C7" s="47" t="s">
        <v>1</v>
      </c>
      <c r="D7" s="47" t="s">
        <v>3</v>
      </c>
      <c r="E7" s="48" t="s">
        <v>4</v>
      </c>
      <c r="F7" s="49" t="s">
        <v>5</v>
      </c>
      <c r="G7" s="49" t="s">
        <v>6</v>
      </c>
      <c r="H7" s="7"/>
    </row>
    <row r="8" spans="1:13" x14ac:dyDescent="0.25">
      <c r="A8" s="30">
        <v>1</v>
      </c>
      <c r="B8" s="31" t="s">
        <v>144</v>
      </c>
      <c r="C8" s="30">
        <v>1</v>
      </c>
      <c r="D8" s="30" t="s">
        <v>96</v>
      </c>
      <c r="E8" s="101">
        <v>0</v>
      </c>
      <c r="F8" s="32">
        <f t="shared" ref="F8" si="0">C8*E8</f>
        <v>0</v>
      </c>
      <c r="G8" s="32">
        <f t="shared" ref="G8" si="1">F8*1.2</f>
        <v>0</v>
      </c>
    </row>
    <row r="9" spans="1:13" x14ac:dyDescent="0.25">
      <c r="A9" s="229" t="s">
        <v>194</v>
      </c>
      <c r="B9" s="229"/>
      <c r="C9" s="229"/>
      <c r="D9" s="229"/>
      <c r="E9" s="229"/>
      <c r="F9" s="33">
        <f>SUM(F8:F8)</f>
        <v>0</v>
      </c>
      <c r="G9" s="33">
        <f>SUM(G8:G8)</f>
        <v>0</v>
      </c>
      <c r="H9" s="50"/>
      <c r="I9" s="51"/>
      <c r="J9" s="52"/>
    </row>
    <row r="10" spans="1:13" ht="31.9" customHeight="1" x14ac:dyDescent="0.25">
      <c r="A10" s="228" t="s">
        <v>103</v>
      </c>
      <c r="B10" s="228"/>
      <c r="C10" s="228"/>
      <c r="D10" s="228"/>
      <c r="E10" s="228"/>
      <c r="F10" s="228"/>
      <c r="G10" s="228"/>
      <c r="H10" s="7"/>
    </row>
    <row r="11" spans="1:13" ht="40.5" customHeight="1" x14ac:dyDescent="0.25">
      <c r="A11" s="53">
        <v>2</v>
      </c>
      <c r="B11" s="31" t="s">
        <v>173</v>
      </c>
      <c r="C11" s="53">
        <v>5.28</v>
      </c>
      <c r="D11" s="53" t="s">
        <v>81</v>
      </c>
      <c r="E11" s="54">
        <v>0</v>
      </c>
      <c r="F11" s="55">
        <f>SUM(E11*C11)</f>
        <v>0</v>
      </c>
      <c r="G11" s="55">
        <f>SUM(F11*1.2)</f>
        <v>0</v>
      </c>
      <c r="H11" s="7"/>
    </row>
    <row r="12" spans="1:13" ht="15.6" customHeight="1" outlineLevel="1" x14ac:dyDescent="0.25">
      <c r="A12" s="53"/>
      <c r="B12" s="56" t="s">
        <v>172</v>
      </c>
      <c r="C12" s="231"/>
      <c r="D12" s="232"/>
      <c r="E12" s="232"/>
      <c r="F12" s="232"/>
      <c r="G12" s="233"/>
      <c r="H12" s="7"/>
    </row>
    <row r="13" spans="1:13" ht="24.75" x14ac:dyDescent="0.25">
      <c r="A13" s="53">
        <v>3</v>
      </c>
      <c r="B13" s="31" t="s">
        <v>202</v>
      </c>
      <c r="C13" s="53">
        <v>3.7440000000000002</v>
      </c>
      <c r="D13" s="53" t="s">
        <v>81</v>
      </c>
      <c r="E13" s="54">
        <v>0</v>
      </c>
      <c r="F13" s="55">
        <f>SUM(E13*C13)</f>
        <v>0</v>
      </c>
      <c r="G13" s="55">
        <f>SUM(F13*1.2)</f>
        <v>0</v>
      </c>
      <c r="H13" s="7"/>
    </row>
    <row r="14" spans="1:13" ht="15.6" customHeight="1" outlineLevel="1" x14ac:dyDescent="0.25">
      <c r="A14" s="53"/>
      <c r="B14" s="56" t="s">
        <v>204</v>
      </c>
      <c r="C14" s="231"/>
      <c r="D14" s="232"/>
      <c r="E14" s="232"/>
      <c r="F14" s="232"/>
      <c r="G14" s="233"/>
      <c r="H14" s="7"/>
    </row>
    <row r="15" spans="1:13" ht="40.5" customHeight="1" x14ac:dyDescent="0.25">
      <c r="A15" s="53">
        <v>4</v>
      </c>
      <c r="B15" s="31" t="s">
        <v>168</v>
      </c>
      <c r="C15" s="53">
        <v>84</v>
      </c>
      <c r="D15" s="53" t="s">
        <v>7</v>
      </c>
      <c r="E15" s="54">
        <v>0</v>
      </c>
      <c r="F15" s="55">
        <f>SUM(E15*C15)</f>
        <v>0</v>
      </c>
      <c r="G15" s="55">
        <f>SUM(F15*1.2)</f>
        <v>0</v>
      </c>
      <c r="H15" s="7"/>
    </row>
    <row r="16" spans="1:13" outlineLevel="1" x14ac:dyDescent="0.25">
      <c r="A16" s="53"/>
      <c r="B16" s="56" t="s">
        <v>171</v>
      </c>
      <c r="C16" s="231"/>
      <c r="D16" s="232"/>
      <c r="E16" s="232"/>
      <c r="F16" s="232"/>
      <c r="G16" s="233"/>
      <c r="H16" s="7"/>
    </row>
    <row r="17" spans="1:9" ht="40.5" customHeight="1" x14ac:dyDescent="0.25">
      <c r="A17" s="53">
        <v>5</v>
      </c>
      <c r="B17" s="31" t="s">
        <v>169</v>
      </c>
      <c r="C17" s="53">
        <v>6.3</v>
      </c>
      <c r="D17" s="53" t="s">
        <v>81</v>
      </c>
      <c r="E17" s="54">
        <v>0</v>
      </c>
      <c r="F17" s="55">
        <f>SUM(E17*C17)</f>
        <v>0</v>
      </c>
      <c r="G17" s="55">
        <f>SUM(F17*1.2)</f>
        <v>0</v>
      </c>
      <c r="H17" s="7"/>
    </row>
    <row r="18" spans="1:9" outlineLevel="1" x14ac:dyDescent="0.25">
      <c r="A18" s="53"/>
      <c r="B18" s="56" t="s">
        <v>166</v>
      </c>
      <c r="C18" s="231"/>
      <c r="D18" s="232"/>
      <c r="E18" s="232"/>
      <c r="F18" s="232"/>
      <c r="G18" s="233"/>
      <c r="H18" s="7"/>
    </row>
    <row r="19" spans="1:9" ht="40.5" customHeight="1" x14ac:dyDescent="0.25">
      <c r="A19" s="53">
        <v>6</v>
      </c>
      <c r="B19" s="31" t="s">
        <v>170</v>
      </c>
      <c r="C19" s="53">
        <v>6.3</v>
      </c>
      <c r="D19" s="53" t="s">
        <v>81</v>
      </c>
      <c r="E19" s="54">
        <v>0</v>
      </c>
      <c r="F19" s="55">
        <f>SUM(E19*C19)</f>
        <v>0</v>
      </c>
      <c r="G19" s="55">
        <f>SUM(F19*1.2)</f>
        <v>0</v>
      </c>
      <c r="H19" s="7"/>
    </row>
    <row r="20" spans="1:9" outlineLevel="1" x14ac:dyDescent="0.25">
      <c r="A20" s="53"/>
      <c r="B20" s="56"/>
      <c r="C20" s="231"/>
      <c r="D20" s="232"/>
      <c r="E20" s="232"/>
      <c r="F20" s="232"/>
      <c r="G20" s="233"/>
      <c r="H20" s="7"/>
    </row>
    <row r="21" spans="1:9" ht="15" customHeight="1" x14ac:dyDescent="0.25">
      <c r="A21" s="57">
        <v>7</v>
      </c>
      <c r="B21" s="58" t="s">
        <v>152</v>
      </c>
      <c r="C21" s="57">
        <v>100</v>
      </c>
      <c r="D21" s="59" t="s">
        <v>7</v>
      </c>
      <c r="E21" s="54">
        <v>0</v>
      </c>
      <c r="F21" s="60">
        <f>SUM(C21*E21)</f>
        <v>0</v>
      </c>
      <c r="G21" s="60">
        <f>SUM(F21*1.2)</f>
        <v>0</v>
      </c>
    </row>
    <row r="22" spans="1:9" ht="39" customHeight="1" x14ac:dyDescent="0.25">
      <c r="A22" s="53">
        <v>8</v>
      </c>
      <c r="B22" s="31" t="s">
        <v>191</v>
      </c>
      <c r="C22" s="53">
        <v>3.8</v>
      </c>
      <c r="D22" s="53" t="s">
        <v>81</v>
      </c>
      <c r="E22" s="54">
        <v>0</v>
      </c>
      <c r="F22" s="55">
        <f>SUM(E22*C22)</f>
        <v>0</v>
      </c>
      <c r="G22" s="55">
        <f>SUM(F22*1.2)</f>
        <v>0</v>
      </c>
      <c r="H22" s="7"/>
      <c r="I22" s="61"/>
    </row>
    <row r="23" spans="1:9" ht="27.6" customHeight="1" x14ac:dyDescent="0.25">
      <c r="A23" s="230" t="s">
        <v>88</v>
      </c>
      <c r="B23" s="230"/>
      <c r="C23" s="230"/>
      <c r="D23" s="230"/>
      <c r="E23" s="230"/>
      <c r="F23" s="33">
        <f>SUM(F11:F22)</f>
        <v>0</v>
      </c>
      <c r="G23" s="33">
        <f>SUM(F23*1.2)</f>
        <v>0</v>
      </c>
      <c r="H23" s="62"/>
      <c r="I23" s="51"/>
    </row>
    <row r="24" spans="1:9" ht="33.6" customHeight="1" x14ac:dyDescent="0.25">
      <c r="A24" s="228" t="s">
        <v>110</v>
      </c>
      <c r="B24" s="228"/>
      <c r="C24" s="228"/>
      <c r="D24" s="228"/>
      <c r="E24" s="228"/>
      <c r="F24" s="228"/>
      <c r="G24" s="228"/>
      <c r="H24" s="7"/>
    </row>
    <row r="25" spans="1:9" ht="15.6" customHeight="1" x14ac:dyDescent="0.25">
      <c r="A25" s="53"/>
      <c r="B25" s="63" t="s">
        <v>130</v>
      </c>
      <c r="C25" s="231"/>
      <c r="D25" s="232"/>
      <c r="E25" s="232"/>
      <c r="F25" s="232"/>
      <c r="G25" s="233"/>
      <c r="H25" s="7"/>
    </row>
    <row r="26" spans="1:9" ht="24.6" customHeight="1" x14ac:dyDescent="0.25">
      <c r="A26" s="53">
        <v>9</v>
      </c>
      <c r="B26" s="31" t="s">
        <v>139</v>
      </c>
      <c r="C26" s="53">
        <v>3.7440000000000002</v>
      </c>
      <c r="D26" s="53" t="s">
        <v>81</v>
      </c>
      <c r="E26" s="54">
        <v>0</v>
      </c>
      <c r="F26" s="55">
        <f>SUM(E26*C26)</f>
        <v>0</v>
      </c>
      <c r="G26" s="55">
        <f>SUM(F26*1.2)</f>
        <v>0</v>
      </c>
      <c r="H26" s="7"/>
    </row>
    <row r="27" spans="1:9" ht="17.45" hidden="1" customHeight="1" outlineLevel="1" x14ac:dyDescent="0.25">
      <c r="A27" s="53"/>
      <c r="B27" s="56" t="s">
        <v>136</v>
      </c>
      <c r="C27" s="53"/>
      <c r="D27" s="53"/>
      <c r="E27" s="54"/>
      <c r="F27" s="55"/>
      <c r="G27" s="55"/>
      <c r="H27" s="7"/>
    </row>
    <row r="28" spans="1:9" ht="15.6" hidden="1" customHeight="1" outlineLevel="1" x14ac:dyDescent="0.25">
      <c r="A28" s="53"/>
      <c r="B28" s="56" t="s">
        <v>137</v>
      </c>
      <c r="C28" s="53"/>
      <c r="D28" s="53"/>
      <c r="E28" s="54"/>
      <c r="F28" s="55"/>
      <c r="G28" s="55"/>
      <c r="H28" s="7"/>
    </row>
    <row r="29" spans="1:9" ht="15.6" customHeight="1" collapsed="1" x14ac:dyDescent="0.25">
      <c r="A29" s="53">
        <v>10</v>
      </c>
      <c r="B29" s="31" t="s">
        <v>12</v>
      </c>
      <c r="C29" s="53">
        <v>48</v>
      </c>
      <c r="D29" s="53" t="s">
        <v>8</v>
      </c>
      <c r="E29" s="54">
        <v>0</v>
      </c>
      <c r="F29" s="55">
        <f>SUM(E29*C29)</f>
        <v>0</v>
      </c>
      <c r="G29" s="55">
        <f>SUM(F29*1.2)</f>
        <v>0</v>
      </c>
      <c r="H29" s="7"/>
    </row>
    <row r="30" spans="1:9" ht="15.6" customHeight="1" collapsed="1" x14ac:dyDescent="0.25">
      <c r="A30" s="53" t="s">
        <v>206</v>
      </c>
      <c r="B30" s="31" t="s">
        <v>207</v>
      </c>
      <c r="C30" s="53">
        <v>2</v>
      </c>
      <c r="D30" s="53" t="s">
        <v>8</v>
      </c>
      <c r="E30" s="54">
        <v>0</v>
      </c>
      <c r="F30" s="55">
        <f>SUM(E30*C30)</f>
        <v>0</v>
      </c>
      <c r="G30" s="55">
        <f>SUM(F30*1.2)</f>
        <v>0</v>
      </c>
      <c r="H30" s="7"/>
    </row>
    <row r="31" spans="1:9" ht="15.6" customHeight="1" outlineLevel="1" x14ac:dyDescent="0.25">
      <c r="A31" s="53"/>
      <c r="B31" s="56" t="s">
        <v>203</v>
      </c>
      <c r="C31" s="246"/>
      <c r="D31" s="247"/>
      <c r="E31" s="247"/>
      <c r="F31" s="247"/>
      <c r="G31" s="248"/>
      <c r="H31" s="7"/>
    </row>
    <row r="32" spans="1:9" ht="15.6" customHeight="1" outlineLevel="1" x14ac:dyDescent="0.25">
      <c r="A32" s="53"/>
      <c r="B32" s="56" t="s">
        <v>205</v>
      </c>
      <c r="C32" s="252"/>
      <c r="D32" s="253"/>
      <c r="E32" s="253"/>
      <c r="F32" s="253"/>
      <c r="G32" s="254"/>
      <c r="H32" s="7"/>
    </row>
    <row r="33" spans="1:9" ht="15.6" customHeight="1" x14ac:dyDescent="0.25">
      <c r="A33" s="53"/>
      <c r="B33" s="63" t="s">
        <v>105</v>
      </c>
      <c r="C33" s="249"/>
      <c r="D33" s="250"/>
      <c r="E33" s="250"/>
      <c r="F33" s="250"/>
      <c r="G33" s="251"/>
      <c r="H33" s="7"/>
    </row>
    <row r="34" spans="1:9" ht="15.6" customHeight="1" x14ac:dyDescent="0.25">
      <c r="A34" s="53">
        <v>11</v>
      </c>
      <c r="B34" s="31" t="s">
        <v>142</v>
      </c>
      <c r="C34" s="53">
        <v>5.4</v>
      </c>
      <c r="D34" s="53" t="s">
        <v>81</v>
      </c>
      <c r="E34" s="54">
        <v>0</v>
      </c>
      <c r="F34" s="55">
        <f>SUM(E34*C34)</f>
        <v>0</v>
      </c>
      <c r="G34" s="55">
        <f>SUM(F34*1.2)</f>
        <v>0</v>
      </c>
      <c r="H34" s="7"/>
    </row>
    <row r="35" spans="1:9" ht="15.6" customHeight="1" outlineLevel="1" x14ac:dyDescent="0.25">
      <c r="A35" s="53"/>
      <c r="B35" s="56" t="s">
        <v>208</v>
      </c>
      <c r="C35" s="231"/>
      <c r="D35" s="232"/>
      <c r="E35" s="232"/>
      <c r="F35" s="232"/>
      <c r="G35" s="233"/>
      <c r="H35" s="7"/>
    </row>
    <row r="36" spans="1:9" ht="15.6" customHeight="1" x14ac:dyDescent="0.25">
      <c r="A36" s="53">
        <v>12</v>
      </c>
      <c r="B36" s="31" t="s">
        <v>140</v>
      </c>
      <c r="C36" s="53">
        <v>108</v>
      </c>
      <c r="D36" s="53" t="s">
        <v>8</v>
      </c>
      <c r="E36" s="54">
        <v>0</v>
      </c>
      <c r="F36" s="55">
        <f>SUM(E36*C36)</f>
        <v>0</v>
      </c>
      <c r="G36" s="55">
        <f>SUM(F36*1.2)</f>
        <v>0</v>
      </c>
      <c r="H36" s="7"/>
    </row>
    <row r="37" spans="1:9" ht="15.6" customHeight="1" x14ac:dyDescent="0.25">
      <c r="A37" s="53">
        <v>13</v>
      </c>
      <c r="B37" s="31" t="s">
        <v>143</v>
      </c>
      <c r="C37" s="53">
        <v>108</v>
      </c>
      <c r="D37" s="53" t="s">
        <v>8</v>
      </c>
      <c r="E37" s="54">
        <v>0</v>
      </c>
      <c r="F37" s="55">
        <f>SUM(E37*C37)</f>
        <v>0</v>
      </c>
      <c r="G37" s="55">
        <f>SUM(F37*1.2)</f>
        <v>0</v>
      </c>
      <c r="H37" s="7"/>
    </row>
    <row r="38" spans="1:9" ht="26.45" customHeight="1" x14ac:dyDescent="0.25">
      <c r="A38" s="53">
        <v>14</v>
      </c>
      <c r="B38" s="31" t="s">
        <v>153</v>
      </c>
      <c r="C38" s="53">
        <v>3.8</v>
      </c>
      <c r="D38" s="53" t="s">
        <v>81</v>
      </c>
      <c r="E38" s="54">
        <v>0</v>
      </c>
      <c r="F38" s="55">
        <f>SUM(E38*C38)</f>
        <v>0</v>
      </c>
      <c r="G38" s="55">
        <f>SUM(F38*1.2)</f>
        <v>0</v>
      </c>
      <c r="H38" s="7"/>
    </row>
    <row r="39" spans="1:9" ht="15.6" customHeight="1" x14ac:dyDescent="0.25">
      <c r="A39" s="53">
        <v>15</v>
      </c>
      <c r="B39" s="31" t="s">
        <v>9</v>
      </c>
      <c r="C39" s="53">
        <v>8</v>
      </c>
      <c r="D39" s="53" t="s">
        <v>8</v>
      </c>
      <c r="E39" s="54">
        <v>0</v>
      </c>
      <c r="F39" s="55">
        <f>SUM(E39*C39)</f>
        <v>0</v>
      </c>
      <c r="G39" s="55">
        <f>SUM(F39*1.2)</f>
        <v>0</v>
      </c>
      <c r="H39" s="7"/>
    </row>
    <row r="40" spans="1:9" ht="27.6" customHeight="1" x14ac:dyDescent="0.25">
      <c r="A40" s="230" t="s">
        <v>117</v>
      </c>
      <c r="B40" s="230"/>
      <c r="C40" s="230"/>
      <c r="D40" s="230"/>
      <c r="E40" s="230"/>
      <c r="F40" s="33">
        <f>SUM(F26+F29+F30+F34+F36+F37+F38+F39)</f>
        <v>0</v>
      </c>
      <c r="G40" s="33">
        <f>SUM(F40*1.2)</f>
        <v>0</v>
      </c>
      <c r="H40" s="62"/>
      <c r="I40" s="51"/>
    </row>
    <row r="41" spans="1:9" ht="33.6" customHeight="1" x14ac:dyDescent="0.25">
      <c r="A41" s="228" t="s">
        <v>111</v>
      </c>
      <c r="B41" s="228"/>
      <c r="C41" s="228"/>
      <c r="D41" s="228"/>
      <c r="E41" s="228"/>
      <c r="F41" s="228"/>
      <c r="G41" s="228"/>
      <c r="H41" s="7"/>
    </row>
    <row r="42" spans="1:9" ht="15.6" customHeight="1" x14ac:dyDescent="0.25">
      <c r="A42" s="53"/>
      <c r="B42" s="63" t="s">
        <v>118</v>
      </c>
      <c r="C42" s="231"/>
      <c r="D42" s="232"/>
      <c r="E42" s="232"/>
      <c r="F42" s="232"/>
      <c r="G42" s="233"/>
      <c r="H42" s="7"/>
    </row>
    <row r="43" spans="1:9" ht="23.25" customHeight="1" x14ac:dyDescent="0.25">
      <c r="A43" s="53">
        <v>16</v>
      </c>
      <c r="B43" s="56" t="s">
        <v>155</v>
      </c>
      <c r="C43" s="30">
        <v>603.6</v>
      </c>
      <c r="D43" s="30" t="s">
        <v>2</v>
      </c>
      <c r="E43" s="54">
        <v>0</v>
      </c>
      <c r="F43" s="55">
        <f>SUM(E43*C43)</f>
        <v>0</v>
      </c>
      <c r="G43" s="55">
        <f>SUM(F43*1.2)</f>
        <v>0</v>
      </c>
      <c r="H43" s="7"/>
    </row>
    <row r="44" spans="1:9" outlineLevel="1" x14ac:dyDescent="0.25">
      <c r="A44" s="53"/>
      <c r="B44" s="56" t="s">
        <v>138</v>
      </c>
      <c r="C44" s="231"/>
      <c r="D44" s="232"/>
      <c r="E44" s="232"/>
      <c r="F44" s="232"/>
      <c r="G44" s="233"/>
      <c r="H44" s="7"/>
    </row>
    <row r="45" spans="1:9" ht="23.25" customHeight="1" x14ac:dyDescent="0.25">
      <c r="A45" s="53">
        <v>17</v>
      </c>
      <c r="B45" s="56" t="s">
        <v>174</v>
      </c>
      <c r="C45" s="30">
        <v>66</v>
      </c>
      <c r="D45" s="30" t="s">
        <v>2</v>
      </c>
      <c r="E45" s="54">
        <v>0</v>
      </c>
      <c r="F45" s="55">
        <f>SUM(E45*C45)</f>
        <v>0</v>
      </c>
      <c r="G45" s="55">
        <f>SUM(F45*1.2)</f>
        <v>0</v>
      </c>
      <c r="H45" s="7"/>
    </row>
    <row r="46" spans="1:9" outlineLevel="1" x14ac:dyDescent="0.25">
      <c r="A46" s="53"/>
      <c r="B46" s="56" t="s">
        <v>175</v>
      </c>
      <c r="C46" s="231"/>
      <c r="D46" s="232"/>
      <c r="E46" s="232"/>
      <c r="F46" s="232"/>
      <c r="G46" s="233"/>
      <c r="H46" s="7"/>
    </row>
    <row r="47" spans="1:9" ht="27.6" customHeight="1" x14ac:dyDescent="0.25">
      <c r="A47" s="230" t="s">
        <v>115</v>
      </c>
      <c r="B47" s="230"/>
      <c r="C47" s="230"/>
      <c r="D47" s="230"/>
      <c r="E47" s="230"/>
      <c r="F47" s="33">
        <f>SUM(F43:F46)</f>
        <v>0</v>
      </c>
      <c r="G47" s="33">
        <f>SUM(F47*1.2)</f>
        <v>0</v>
      </c>
      <c r="H47" s="62"/>
      <c r="I47" s="51"/>
    </row>
    <row r="48" spans="1:9" ht="38.450000000000003" customHeight="1" x14ac:dyDescent="0.25">
      <c r="A48" s="228" t="s">
        <v>112</v>
      </c>
      <c r="B48" s="228"/>
      <c r="C48" s="228"/>
      <c r="D48" s="228"/>
      <c r="E48" s="228"/>
      <c r="F48" s="228"/>
      <c r="G48" s="228"/>
      <c r="H48" s="65"/>
      <c r="I48" s="65"/>
    </row>
    <row r="49" spans="1:10" ht="15.6" customHeight="1" x14ac:dyDescent="0.25">
      <c r="A49" s="53"/>
      <c r="B49" s="63" t="s">
        <v>104</v>
      </c>
      <c r="C49" s="234"/>
      <c r="D49" s="235"/>
      <c r="E49" s="235"/>
      <c r="F49" s="235"/>
      <c r="G49" s="236"/>
      <c r="H49" s="7"/>
    </row>
    <row r="50" spans="1:10" ht="24.75" x14ac:dyDescent="0.25">
      <c r="A50" s="53">
        <v>18</v>
      </c>
      <c r="B50" s="31" t="s">
        <v>189</v>
      </c>
      <c r="C50" s="53">
        <v>185</v>
      </c>
      <c r="D50" s="53" t="s">
        <v>82</v>
      </c>
      <c r="E50" s="54">
        <v>0</v>
      </c>
      <c r="F50" s="55">
        <f t="shared" ref="F50:F55" si="2">SUM(E50*C50)</f>
        <v>0</v>
      </c>
      <c r="G50" s="55">
        <f t="shared" ref="G50:G56" si="3">SUM(F50*1.2)</f>
        <v>0</v>
      </c>
      <c r="H50" s="7"/>
    </row>
    <row r="51" spans="1:10" ht="15.6" customHeight="1" x14ac:dyDescent="0.25">
      <c r="A51" s="53">
        <v>19</v>
      </c>
      <c r="B51" s="31" t="s">
        <v>113</v>
      </c>
      <c r="C51" s="53">
        <v>603.6</v>
      </c>
      <c r="D51" s="53" t="s">
        <v>2</v>
      </c>
      <c r="E51" s="54">
        <v>0</v>
      </c>
      <c r="F51" s="55">
        <f t="shared" si="2"/>
        <v>0</v>
      </c>
      <c r="G51" s="55">
        <f t="shared" si="3"/>
        <v>0</v>
      </c>
      <c r="H51" s="7"/>
    </row>
    <row r="52" spans="1:10" ht="15.6" customHeight="1" x14ac:dyDescent="0.25">
      <c r="A52" s="53">
        <v>20</v>
      </c>
      <c r="B52" s="31" t="s">
        <v>114</v>
      </c>
      <c r="C52" s="53">
        <f>SUM(C51)</f>
        <v>603.6</v>
      </c>
      <c r="D52" s="53" t="s">
        <v>2</v>
      </c>
      <c r="E52" s="54">
        <v>0</v>
      </c>
      <c r="F52" s="55">
        <f t="shared" si="2"/>
        <v>0</v>
      </c>
      <c r="G52" s="55">
        <f t="shared" si="3"/>
        <v>0</v>
      </c>
      <c r="H52" s="7"/>
    </row>
    <row r="53" spans="1:10" ht="24.75" x14ac:dyDescent="0.25">
      <c r="A53" s="53">
        <v>21</v>
      </c>
      <c r="B53" s="31" t="s">
        <v>147</v>
      </c>
      <c r="C53" s="53">
        <v>32</v>
      </c>
      <c r="D53" s="53" t="s">
        <v>82</v>
      </c>
      <c r="E53" s="54">
        <v>0</v>
      </c>
      <c r="F53" s="55">
        <f t="shared" si="2"/>
        <v>0</v>
      </c>
      <c r="G53" s="55">
        <f t="shared" si="3"/>
        <v>0</v>
      </c>
      <c r="H53" s="7"/>
    </row>
    <row r="54" spans="1:10" ht="15.6" customHeight="1" x14ac:dyDescent="0.25">
      <c r="A54" s="53">
        <v>22</v>
      </c>
      <c r="B54" s="31" t="s">
        <v>113</v>
      </c>
      <c r="C54" s="53">
        <v>603.6</v>
      </c>
      <c r="D54" s="53" t="s">
        <v>2</v>
      </c>
      <c r="E54" s="54">
        <v>0</v>
      </c>
      <c r="F54" s="55">
        <f t="shared" si="2"/>
        <v>0</v>
      </c>
      <c r="G54" s="55">
        <f t="shared" si="3"/>
        <v>0</v>
      </c>
      <c r="H54" s="7"/>
    </row>
    <row r="55" spans="1:10" ht="15.6" customHeight="1" x14ac:dyDescent="0.25">
      <c r="A55" s="53">
        <v>23</v>
      </c>
      <c r="B55" s="31" t="s">
        <v>114</v>
      </c>
      <c r="C55" s="53">
        <f>SUM(C54)</f>
        <v>603.6</v>
      </c>
      <c r="D55" s="53" t="s">
        <v>2</v>
      </c>
      <c r="E55" s="54">
        <v>0</v>
      </c>
      <c r="F55" s="55">
        <f t="shared" si="2"/>
        <v>0</v>
      </c>
      <c r="G55" s="55">
        <f t="shared" si="3"/>
        <v>0</v>
      </c>
      <c r="H55" s="7"/>
    </row>
    <row r="56" spans="1:10" ht="30.6" customHeight="1" x14ac:dyDescent="0.25">
      <c r="A56" s="230" t="s">
        <v>116</v>
      </c>
      <c r="B56" s="230"/>
      <c r="C56" s="230"/>
      <c r="D56" s="230"/>
      <c r="E56" s="230"/>
      <c r="F56" s="33">
        <f>SUM(F50:F55)</f>
        <v>0</v>
      </c>
      <c r="G56" s="33">
        <f t="shared" si="3"/>
        <v>0</v>
      </c>
      <c r="H56" s="62"/>
      <c r="I56" s="51"/>
    </row>
    <row r="57" spans="1:10" ht="45.6" customHeight="1" x14ac:dyDescent="0.25">
      <c r="A57" s="228" t="s">
        <v>161</v>
      </c>
      <c r="B57" s="228"/>
      <c r="C57" s="228"/>
      <c r="D57" s="228"/>
      <c r="E57" s="228"/>
      <c r="F57" s="228"/>
      <c r="G57" s="228"/>
      <c r="H57" s="7"/>
      <c r="J57" s="66"/>
    </row>
    <row r="58" spans="1:10" ht="36.75" x14ac:dyDescent="0.25">
      <c r="A58" s="53">
        <v>24</v>
      </c>
      <c r="B58" s="31" t="s">
        <v>213</v>
      </c>
      <c r="C58" s="53">
        <v>603.6</v>
      </c>
      <c r="D58" s="53" t="s">
        <v>2</v>
      </c>
      <c r="E58" s="54">
        <v>0</v>
      </c>
      <c r="F58" s="55">
        <f>SUM(C58*E58)</f>
        <v>0</v>
      </c>
      <c r="G58" s="55">
        <f>SUM(F58*1.2)</f>
        <v>0</v>
      </c>
      <c r="H58" s="67"/>
      <c r="I58" s="66"/>
      <c r="J58" s="66"/>
    </row>
    <row r="59" spans="1:10" ht="15.6" customHeight="1" x14ac:dyDescent="0.25">
      <c r="A59" s="53">
        <v>25</v>
      </c>
      <c r="B59" s="31" t="s">
        <v>154</v>
      </c>
      <c r="C59" s="53">
        <v>100.8</v>
      </c>
      <c r="D59" s="53" t="s">
        <v>83</v>
      </c>
      <c r="E59" s="54">
        <v>0</v>
      </c>
      <c r="F59" s="55">
        <f>SUM(C59*E59)</f>
        <v>0</v>
      </c>
      <c r="G59" s="55">
        <f>SUM(F59*1.2)</f>
        <v>0</v>
      </c>
      <c r="H59" s="67"/>
      <c r="I59" s="66"/>
    </row>
    <row r="60" spans="1:10" ht="15.6" customHeight="1" x14ac:dyDescent="0.25">
      <c r="A60" s="53">
        <v>26</v>
      </c>
      <c r="B60" s="31" t="s">
        <v>176</v>
      </c>
      <c r="C60" s="53">
        <v>150</v>
      </c>
      <c r="D60" s="53" t="s">
        <v>7</v>
      </c>
      <c r="E60" s="54">
        <v>0</v>
      </c>
      <c r="F60" s="55">
        <f>SUM(C60*E60)</f>
        <v>0</v>
      </c>
      <c r="G60" s="55">
        <f>SUM(F60*1.2)</f>
        <v>0</v>
      </c>
      <c r="H60" s="7"/>
      <c r="J60" s="66"/>
    </row>
    <row r="61" spans="1:10" ht="15.6" customHeight="1" x14ac:dyDescent="0.25">
      <c r="A61" s="53">
        <v>27</v>
      </c>
      <c r="B61" s="31" t="s">
        <v>177</v>
      </c>
      <c r="C61" s="53">
        <v>150</v>
      </c>
      <c r="D61" s="53" t="s">
        <v>7</v>
      </c>
      <c r="E61" s="54">
        <v>0</v>
      </c>
      <c r="F61" s="55">
        <f>SUM(C61*E61)</f>
        <v>0</v>
      </c>
      <c r="G61" s="55">
        <f>SUM(F61*1.2)</f>
        <v>0</v>
      </c>
      <c r="H61" s="7"/>
      <c r="J61" s="66"/>
    </row>
    <row r="62" spans="1:10" ht="37.15" customHeight="1" x14ac:dyDescent="0.25">
      <c r="A62" s="53">
        <v>28</v>
      </c>
      <c r="B62" s="31" t="s">
        <v>214</v>
      </c>
      <c r="C62" s="53">
        <v>141</v>
      </c>
      <c r="D62" s="53" t="s">
        <v>7</v>
      </c>
      <c r="E62" s="54">
        <v>0</v>
      </c>
      <c r="F62" s="55">
        <f>SUM(C62*E62)</f>
        <v>0</v>
      </c>
      <c r="G62" s="55">
        <f>SUM(F62*1.2)</f>
        <v>0</v>
      </c>
      <c r="H62" s="67"/>
      <c r="I62" s="66"/>
    </row>
    <row r="63" spans="1:10" ht="14.45" customHeight="1" outlineLevel="1" x14ac:dyDescent="0.25">
      <c r="A63" s="53"/>
      <c r="B63" s="68" t="s">
        <v>132</v>
      </c>
      <c r="C63" s="246"/>
      <c r="D63" s="247"/>
      <c r="E63" s="247"/>
      <c r="F63" s="247"/>
      <c r="G63" s="248"/>
      <c r="H63" s="67"/>
      <c r="I63" s="66"/>
    </row>
    <row r="64" spans="1:10" ht="14.45" customHeight="1" outlineLevel="1" x14ac:dyDescent="0.25">
      <c r="A64" s="53"/>
      <c r="B64" s="68" t="s">
        <v>145</v>
      </c>
      <c r="C64" s="249"/>
      <c r="D64" s="250"/>
      <c r="E64" s="250"/>
      <c r="F64" s="250"/>
      <c r="G64" s="251"/>
      <c r="H64" s="67"/>
      <c r="I64" s="66"/>
    </row>
    <row r="65" spans="1:10" ht="15.6" customHeight="1" x14ac:dyDescent="0.25">
      <c r="A65" s="53">
        <v>29</v>
      </c>
      <c r="B65" s="31" t="s">
        <v>149</v>
      </c>
      <c r="C65" s="53">
        <v>9</v>
      </c>
      <c r="D65" s="53" t="s">
        <v>84</v>
      </c>
      <c r="E65" s="54">
        <v>0</v>
      </c>
      <c r="F65" s="55">
        <f>SUM(C65*E65)</f>
        <v>0</v>
      </c>
      <c r="G65" s="55">
        <f>SUM(F65*1.2)</f>
        <v>0</v>
      </c>
      <c r="H65" s="7"/>
    </row>
    <row r="66" spans="1:10" ht="15.6" customHeight="1" outlineLevel="1" x14ac:dyDescent="0.25">
      <c r="A66" s="53"/>
      <c r="B66" s="56" t="s">
        <v>162</v>
      </c>
      <c r="C66" s="53"/>
      <c r="D66" s="53"/>
      <c r="E66" s="54"/>
      <c r="F66" s="55"/>
      <c r="G66" s="55"/>
      <c r="H66" s="7"/>
    </row>
    <row r="67" spans="1:10" ht="15.6" customHeight="1" x14ac:dyDescent="0.25">
      <c r="A67" s="53">
        <v>30</v>
      </c>
      <c r="B67" s="31" t="s">
        <v>163</v>
      </c>
      <c r="C67" s="53">
        <v>4</v>
      </c>
      <c r="D67" s="53" t="s">
        <v>84</v>
      </c>
      <c r="E67" s="54">
        <v>0</v>
      </c>
      <c r="F67" s="55">
        <f>SUM(C67*E67)</f>
        <v>0</v>
      </c>
      <c r="G67" s="55">
        <f>SUM(F67*1.2)</f>
        <v>0</v>
      </c>
      <c r="H67" s="7"/>
    </row>
    <row r="68" spans="1:10" ht="15.6" customHeight="1" outlineLevel="1" x14ac:dyDescent="0.25">
      <c r="A68" s="53"/>
      <c r="B68" s="56" t="s">
        <v>164</v>
      </c>
      <c r="C68" s="53"/>
      <c r="D68" s="53"/>
      <c r="E68" s="54"/>
      <c r="F68" s="55"/>
      <c r="G68" s="55"/>
      <c r="H68" s="7"/>
    </row>
    <row r="69" spans="1:10" x14ac:dyDescent="0.25">
      <c r="A69" s="53">
        <v>31</v>
      </c>
      <c r="B69" s="69" t="s">
        <v>165</v>
      </c>
      <c r="C69" s="53">
        <v>603.6</v>
      </c>
      <c r="D69" s="53" t="s">
        <v>2</v>
      </c>
      <c r="E69" s="54">
        <v>0</v>
      </c>
      <c r="F69" s="55">
        <f>SUM(C69*E69)</f>
        <v>0</v>
      </c>
      <c r="G69" s="55">
        <f>SUM(F69*1.2)</f>
        <v>0</v>
      </c>
      <c r="H69" s="67"/>
      <c r="I69" s="66"/>
    </row>
    <row r="70" spans="1:10" ht="30" customHeight="1" x14ac:dyDescent="0.25">
      <c r="A70" s="229" t="s">
        <v>89</v>
      </c>
      <c r="B70" s="229"/>
      <c r="C70" s="229"/>
      <c r="D70" s="229"/>
      <c r="E70" s="229"/>
      <c r="F70" s="33">
        <f>SUM(F58:F69)</f>
        <v>0</v>
      </c>
      <c r="G70" s="33">
        <f>SUM(F70*1.2)</f>
        <v>0</v>
      </c>
      <c r="H70" s="70"/>
      <c r="I70" s="51"/>
      <c r="J70" s="66"/>
    </row>
    <row r="71" spans="1:10" ht="39" customHeight="1" x14ac:dyDescent="0.25">
      <c r="A71" s="228" t="s">
        <v>107</v>
      </c>
      <c r="B71" s="228"/>
      <c r="C71" s="228"/>
      <c r="D71" s="228"/>
      <c r="E71" s="228"/>
      <c r="F71" s="228"/>
      <c r="G71" s="228"/>
      <c r="H71" s="71"/>
    </row>
    <row r="72" spans="1:10" ht="24.75" x14ac:dyDescent="0.25">
      <c r="A72" s="53">
        <v>32</v>
      </c>
      <c r="B72" s="31" t="s">
        <v>190</v>
      </c>
      <c r="C72" s="53">
        <v>1</v>
      </c>
      <c r="D72" s="53" t="s">
        <v>10</v>
      </c>
      <c r="E72" s="64">
        <v>0</v>
      </c>
      <c r="F72" s="55">
        <f t="shared" ref="F72:F77" si="4">SUM(C72*E72)</f>
        <v>0</v>
      </c>
      <c r="G72" s="55">
        <f t="shared" ref="G72:G77" si="5">SUM(F72*1.2)</f>
        <v>0</v>
      </c>
      <c r="H72" s="67"/>
      <c r="I72" s="66"/>
    </row>
    <row r="73" spans="1:10" x14ac:dyDescent="0.25">
      <c r="A73" s="53">
        <v>33</v>
      </c>
      <c r="B73" s="31" t="s">
        <v>135</v>
      </c>
      <c r="C73" s="53">
        <v>1</v>
      </c>
      <c r="D73" s="53" t="s">
        <v>10</v>
      </c>
      <c r="E73" s="64">
        <v>0</v>
      </c>
      <c r="F73" s="55">
        <f t="shared" si="4"/>
        <v>0</v>
      </c>
      <c r="G73" s="55">
        <f t="shared" si="5"/>
        <v>0</v>
      </c>
      <c r="H73" s="67"/>
      <c r="I73" s="66"/>
    </row>
    <row r="74" spans="1:10" s="7" customFormat="1" x14ac:dyDescent="0.25">
      <c r="A74" s="53">
        <v>34</v>
      </c>
      <c r="B74" s="58" t="s">
        <v>150</v>
      </c>
      <c r="C74" s="57">
        <v>2</v>
      </c>
      <c r="D74" s="57" t="s">
        <v>10</v>
      </c>
      <c r="E74" s="64">
        <v>0</v>
      </c>
      <c r="F74" s="60">
        <f>SUM(C74*E74)</f>
        <v>0</v>
      </c>
      <c r="G74" s="60">
        <f t="shared" si="5"/>
        <v>0</v>
      </c>
      <c r="H74" s="71"/>
    </row>
    <row r="75" spans="1:10" s="7" customFormat="1" ht="24.75" x14ac:dyDescent="0.25">
      <c r="A75" s="53">
        <v>35</v>
      </c>
      <c r="B75" s="58" t="s">
        <v>151</v>
      </c>
      <c r="C75" s="57">
        <v>2</v>
      </c>
      <c r="D75" s="57" t="s">
        <v>10</v>
      </c>
      <c r="E75" s="64">
        <v>0</v>
      </c>
      <c r="F75" s="60">
        <f>SUM(C75*E75)</f>
        <v>0</v>
      </c>
      <c r="G75" s="60">
        <f t="shared" si="5"/>
        <v>0</v>
      </c>
      <c r="H75" s="71"/>
    </row>
    <row r="76" spans="1:10" ht="27" customHeight="1" x14ac:dyDescent="0.25">
      <c r="A76" s="53">
        <v>36</v>
      </c>
      <c r="B76" s="31" t="s">
        <v>156</v>
      </c>
      <c r="C76" s="53">
        <v>2</v>
      </c>
      <c r="D76" s="53" t="s">
        <v>8</v>
      </c>
      <c r="E76" s="64">
        <v>0</v>
      </c>
      <c r="F76" s="55">
        <f t="shared" si="4"/>
        <v>0</v>
      </c>
      <c r="G76" s="55">
        <f t="shared" si="5"/>
        <v>0</v>
      </c>
      <c r="H76" s="71"/>
    </row>
    <row r="77" spans="1:10" ht="15.6" customHeight="1" x14ac:dyDescent="0.25">
      <c r="A77" s="53">
        <v>37</v>
      </c>
      <c r="B77" s="31" t="s">
        <v>134</v>
      </c>
      <c r="C77" s="53">
        <v>2</v>
      </c>
      <c r="D77" s="53" t="s">
        <v>8</v>
      </c>
      <c r="E77" s="64">
        <v>0</v>
      </c>
      <c r="F77" s="55">
        <f t="shared" si="4"/>
        <v>0</v>
      </c>
      <c r="G77" s="55">
        <f t="shared" si="5"/>
        <v>0</v>
      </c>
      <c r="H77" s="71"/>
      <c r="J77" s="52"/>
    </row>
    <row r="78" spans="1:10" ht="26.45" customHeight="1" x14ac:dyDescent="0.25">
      <c r="A78" s="229" t="s">
        <v>90</v>
      </c>
      <c r="B78" s="229"/>
      <c r="C78" s="229"/>
      <c r="D78" s="229"/>
      <c r="E78" s="229"/>
      <c r="F78" s="72">
        <f>SUM(F72:F77)</f>
        <v>0</v>
      </c>
      <c r="G78" s="72">
        <f t="shared" ref="G78" si="6">SUM(F78*1.2)</f>
        <v>0</v>
      </c>
      <c r="H78" s="70"/>
      <c r="I78" s="51"/>
    </row>
    <row r="79" spans="1:10" ht="35.450000000000003" customHeight="1" x14ac:dyDescent="0.25">
      <c r="A79" s="228" t="s">
        <v>109</v>
      </c>
      <c r="B79" s="228"/>
      <c r="C79" s="228"/>
      <c r="D79" s="228"/>
      <c r="E79" s="228"/>
      <c r="F79" s="228"/>
      <c r="G79" s="228"/>
      <c r="H79" s="71"/>
    </row>
    <row r="80" spans="1:10" ht="27" customHeight="1" x14ac:dyDescent="0.25">
      <c r="A80" s="53">
        <v>38</v>
      </c>
      <c r="B80" s="58" t="s">
        <v>209</v>
      </c>
      <c r="C80" s="57">
        <v>96</v>
      </c>
      <c r="D80" s="73" t="s">
        <v>2</v>
      </c>
      <c r="E80" s="64">
        <v>0</v>
      </c>
      <c r="F80" s="55">
        <f>SUM(C80*E80)</f>
        <v>0</v>
      </c>
      <c r="G80" s="55">
        <f>SUM(F80*1.2)</f>
        <v>0</v>
      </c>
      <c r="H80" s="71"/>
    </row>
    <row r="81" spans="1:10" ht="26.25" customHeight="1" x14ac:dyDescent="0.25">
      <c r="A81" s="53">
        <v>39</v>
      </c>
      <c r="B81" s="58" t="s">
        <v>192</v>
      </c>
      <c r="C81" s="57">
        <v>96</v>
      </c>
      <c r="D81" s="73" t="s">
        <v>7</v>
      </c>
      <c r="E81" s="64">
        <v>0</v>
      </c>
      <c r="F81" s="55">
        <f>SUM(C81*E81)</f>
        <v>0</v>
      </c>
      <c r="G81" s="55">
        <f>SUM(F81*1.2)</f>
        <v>0</v>
      </c>
      <c r="H81" s="71"/>
    </row>
    <row r="82" spans="1:10" ht="26.45" customHeight="1" x14ac:dyDescent="0.25">
      <c r="A82" s="53">
        <v>40</v>
      </c>
      <c r="B82" s="58" t="s">
        <v>178</v>
      </c>
      <c r="C82" s="57">
        <v>12</v>
      </c>
      <c r="D82" s="73" t="s">
        <v>8</v>
      </c>
      <c r="E82" s="64">
        <v>0</v>
      </c>
      <c r="F82" s="55">
        <f t="shared" ref="F82:F89" si="7">SUM(C82*E82)</f>
        <v>0</v>
      </c>
      <c r="G82" s="55">
        <f t="shared" ref="G82:G89" si="8">SUM(F82*1.2)</f>
        <v>0</v>
      </c>
      <c r="H82" s="71"/>
    </row>
    <row r="83" spans="1:10" ht="26.45" customHeight="1" x14ac:dyDescent="0.25">
      <c r="A83" s="53">
        <v>41</v>
      </c>
      <c r="B83" s="58" t="s">
        <v>179</v>
      </c>
      <c r="C83" s="57">
        <v>4</v>
      </c>
      <c r="D83" s="73" t="s">
        <v>8</v>
      </c>
      <c r="E83" s="64">
        <v>0</v>
      </c>
      <c r="F83" s="55">
        <f t="shared" ref="F83" si="9">SUM(C83*E83)</f>
        <v>0</v>
      </c>
      <c r="G83" s="55">
        <f t="shared" ref="G83" si="10">SUM(F83*1.2)</f>
        <v>0</v>
      </c>
      <c r="H83" s="71"/>
    </row>
    <row r="84" spans="1:10" ht="26.45" customHeight="1" x14ac:dyDescent="0.25">
      <c r="A84" s="53">
        <v>42</v>
      </c>
      <c r="B84" s="58" t="s">
        <v>180</v>
      </c>
      <c r="C84" s="57">
        <v>32</v>
      </c>
      <c r="D84" s="73" t="s">
        <v>8</v>
      </c>
      <c r="E84" s="64">
        <v>0</v>
      </c>
      <c r="F84" s="55">
        <f t="shared" ref="F84" si="11">SUM(C84*E84)</f>
        <v>0</v>
      </c>
      <c r="G84" s="55">
        <f t="shared" ref="G84" si="12">SUM(F84*1.2)</f>
        <v>0</v>
      </c>
      <c r="H84" s="71"/>
    </row>
    <row r="85" spans="1:10" ht="15.6" customHeight="1" x14ac:dyDescent="0.25">
      <c r="A85" s="53">
        <v>43</v>
      </c>
      <c r="B85" s="58" t="s">
        <v>181</v>
      </c>
      <c r="C85" s="57">
        <v>26</v>
      </c>
      <c r="D85" s="73" t="s">
        <v>8</v>
      </c>
      <c r="E85" s="64">
        <v>0</v>
      </c>
      <c r="F85" s="55">
        <f t="shared" si="7"/>
        <v>0</v>
      </c>
      <c r="G85" s="55">
        <f t="shared" si="8"/>
        <v>0</v>
      </c>
      <c r="H85" s="71"/>
    </row>
    <row r="86" spans="1:10" ht="15.6" customHeight="1" x14ac:dyDescent="0.25">
      <c r="A86" s="53">
        <v>44</v>
      </c>
      <c r="B86" s="58" t="s">
        <v>146</v>
      </c>
      <c r="C86" s="57">
        <v>22</v>
      </c>
      <c r="D86" s="73" t="s">
        <v>8</v>
      </c>
      <c r="E86" s="64">
        <v>0</v>
      </c>
      <c r="F86" s="55">
        <f t="shared" si="7"/>
        <v>0</v>
      </c>
      <c r="G86" s="55">
        <f t="shared" si="8"/>
        <v>0</v>
      </c>
      <c r="H86" s="71"/>
    </row>
    <row r="87" spans="1:10" x14ac:dyDescent="0.25">
      <c r="A87" s="53">
        <v>45</v>
      </c>
      <c r="B87" s="58" t="s">
        <v>157</v>
      </c>
      <c r="C87" s="57">
        <v>102</v>
      </c>
      <c r="D87" s="73" t="s">
        <v>87</v>
      </c>
      <c r="E87" s="64">
        <v>0</v>
      </c>
      <c r="F87" s="55">
        <f t="shared" si="7"/>
        <v>0</v>
      </c>
      <c r="G87" s="55">
        <f t="shared" si="8"/>
        <v>0</v>
      </c>
      <c r="H87" s="71"/>
    </row>
    <row r="88" spans="1:10" ht="15.6" customHeight="1" x14ac:dyDescent="0.25">
      <c r="A88" s="53">
        <v>46</v>
      </c>
      <c r="B88" s="58" t="s">
        <v>86</v>
      </c>
      <c r="C88" s="57">
        <v>48</v>
      </c>
      <c r="D88" s="73" t="s">
        <v>8</v>
      </c>
      <c r="E88" s="64">
        <v>0</v>
      </c>
      <c r="F88" s="55">
        <f t="shared" si="7"/>
        <v>0</v>
      </c>
      <c r="G88" s="55">
        <f t="shared" si="8"/>
        <v>0</v>
      </c>
      <c r="H88" s="71"/>
    </row>
    <row r="89" spans="1:10" ht="25.9" customHeight="1" x14ac:dyDescent="0.25">
      <c r="A89" s="53">
        <v>47</v>
      </c>
      <c r="B89" s="58" t="s">
        <v>158</v>
      </c>
      <c r="C89" s="53">
        <v>210.8</v>
      </c>
      <c r="D89" s="53" t="s">
        <v>7</v>
      </c>
      <c r="E89" s="64">
        <v>0</v>
      </c>
      <c r="F89" s="55">
        <f t="shared" si="7"/>
        <v>0</v>
      </c>
      <c r="G89" s="55">
        <f t="shared" si="8"/>
        <v>0</v>
      </c>
      <c r="H89" s="71"/>
    </row>
    <row r="90" spans="1:10" ht="25.9" customHeight="1" x14ac:dyDescent="0.25">
      <c r="A90" s="53" t="s">
        <v>210</v>
      </c>
      <c r="B90" s="58" t="s">
        <v>211</v>
      </c>
      <c r="C90" s="53">
        <v>2</v>
      </c>
      <c r="D90" s="53" t="s">
        <v>212</v>
      </c>
      <c r="E90" s="64">
        <v>0</v>
      </c>
      <c r="F90" s="55">
        <f t="shared" ref="F90" si="13">SUM(C90*E90)</f>
        <v>0</v>
      </c>
      <c r="G90" s="55">
        <f t="shared" ref="G90" si="14">SUM(F90*1.2)</f>
        <v>0</v>
      </c>
      <c r="H90" s="71"/>
    </row>
    <row r="91" spans="1:10" ht="24.75" x14ac:dyDescent="0.25">
      <c r="A91" s="53">
        <v>48</v>
      </c>
      <c r="B91" s="58" t="s">
        <v>159</v>
      </c>
      <c r="C91" s="73">
        <v>336.6</v>
      </c>
      <c r="D91" s="73" t="s">
        <v>2</v>
      </c>
      <c r="E91" s="64">
        <v>0</v>
      </c>
      <c r="F91" s="55">
        <f>SUM(C91*E91)</f>
        <v>0</v>
      </c>
      <c r="G91" s="55">
        <f>SUM(F91*1.2)</f>
        <v>0</v>
      </c>
      <c r="H91" s="71"/>
    </row>
    <row r="92" spans="1:10" ht="15.6" customHeight="1" outlineLevel="1" x14ac:dyDescent="0.25">
      <c r="A92" s="53">
        <v>49</v>
      </c>
      <c r="B92" s="74" t="s">
        <v>148</v>
      </c>
      <c r="C92" s="73"/>
      <c r="D92" s="73"/>
      <c r="E92" s="64"/>
      <c r="F92" s="55"/>
      <c r="G92" s="55"/>
      <c r="H92" s="71"/>
    </row>
    <row r="93" spans="1:10" ht="15.6" customHeight="1" x14ac:dyDescent="0.25">
      <c r="A93" s="53">
        <v>50</v>
      </c>
      <c r="B93" s="58" t="s">
        <v>11</v>
      </c>
      <c r="C93" s="73">
        <v>1</v>
      </c>
      <c r="D93" s="73" t="s">
        <v>13</v>
      </c>
      <c r="E93" s="64">
        <v>0</v>
      </c>
      <c r="F93" s="55">
        <f>SUM(C93*E93)</f>
        <v>0</v>
      </c>
      <c r="G93" s="55">
        <f>SUM(F93*1.2)</f>
        <v>0</v>
      </c>
      <c r="H93" s="71"/>
    </row>
    <row r="94" spans="1:10" ht="15.6" customHeight="1" x14ac:dyDescent="0.25">
      <c r="A94" s="53">
        <v>51</v>
      </c>
      <c r="B94" s="75" t="s">
        <v>85</v>
      </c>
      <c r="C94" s="76">
        <v>1</v>
      </c>
      <c r="D94" s="76" t="s">
        <v>13</v>
      </c>
      <c r="E94" s="64">
        <v>0</v>
      </c>
      <c r="F94" s="55">
        <f>SUM(C94*E94)</f>
        <v>0</v>
      </c>
      <c r="G94" s="55">
        <f>SUM(F94*1.2)</f>
        <v>0</v>
      </c>
      <c r="H94" s="71"/>
      <c r="J94" s="52"/>
    </row>
    <row r="95" spans="1:10" ht="28.9" customHeight="1" x14ac:dyDescent="0.25">
      <c r="A95" s="229" t="s">
        <v>91</v>
      </c>
      <c r="B95" s="229"/>
      <c r="C95" s="229"/>
      <c r="D95" s="229"/>
      <c r="E95" s="229"/>
      <c r="F95" s="72">
        <f>SUM(F80:F94)</f>
        <v>0</v>
      </c>
      <c r="G95" s="72">
        <f>SUM(F95*1.2)</f>
        <v>0</v>
      </c>
      <c r="H95" s="70"/>
      <c r="I95" s="77"/>
    </row>
    <row r="96" spans="1:10" ht="37.9" customHeight="1" x14ac:dyDescent="0.25">
      <c r="A96" s="238" t="s">
        <v>106</v>
      </c>
      <c r="B96" s="238"/>
      <c r="C96" s="239"/>
      <c r="D96" s="240"/>
      <c r="E96" s="240"/>
      <c r="F96" s="240"/>
      <c r="G96" s="241"/>
      <c r="H96" s="7"/>
    </row>
    <row r="97" spans="1:9" ht="15.6" customHeight="1" x14ac:dyDescent="0.25">
      <c r="A97" s="53">
        <v>52</v>
      </c>
      <c r="B97" s="31" t="s">
        <v>100</v>
      </c>
      <c r="C97" s="53">
        <v>1</v>
      </c>
      <c r="D97" s="53" t="s">
        <v>96</v>
      </c>
      <c r="E97" s="54">
        <v>0</v>
      </c>
      <c r="F97" s="55">
        <f t="shared" ref="F97" si="15">SUM(C97*E97)</f>
        <v>0</v>
      </c>
      <c r="G97" s="55">
        <f t="shared" ref="G97" si="16">SUM(F97*1.2)</f>
        <v>0</v>
      </c>
      <c r="H97" s="71"/>
    </row>
    <row r="98" spans="1:9" ht="28.9" customHeight="1" x14ac:dyDescent="0.25">
      <c r="A98" s="229" t="s">
        <v>133</v>
      </c>
      <c r="B98" s="229"/>
      <c r="C98" s="229"/>
      <c r="D98" s="229"/>
      <c r="E98" s="229"/>
      <c r="F98" s="72">
        <f>SUM(F97)</f>
        <v>0</v>
      </c>
      <c r="G98" s="72">
        <f>SUM(F98*1.2)</f>
        <v>0</v>
      </c>
      <c r="H98" s="70"/>
      <c r="I98" s="77"/>
    </row>
    <row r="99" spans="1:9" ht="49.15" customHeight="1" x14ac:dyDescent="0.25">
      <c r="A99" s="237" t="s">
        <v>126</v>
      </c>
      <c r="B99" s="237"/>
      <c r="C99" s="237"/>
      <c r="D99" s="237"/>
      <c r="E99" s="237"/>
      <c r="F99" s="78">
        <f>SUM(F9+F23+F40+F47+F56+F70+F78+F95+F98)</f>
        <v>0</v>
      </c>
      <c r="G99" s="49">
        <f>SUM(F99*1.2)</f>
        <v>0</v>
      </c>
      <c r="H99" s="7"/>
      <c r="I99" s="79"/>
    </row>
    <row r="100" spans="1:9" ht="31.9" customHeight="1" x14ac:dyDescent="0.25">
      <c r="A100" s="80"/>
      <c r="B100" s="81"/>
      <c r="C100" s="82"/>
      <c r="D100" s="82"/>
      <c r="E100" s="83"/>
      <c r="F100" s="84"/>
      <c r="G100" s="84"/>
      <c r="H100" s="7"/>
    </row>
    <row r="101" spans="1:9" x14ac:dyDescent="0.25">
      <c r="A101" s="80"/>
      <c r="B101" s="85"/>
      <c r="C101" s="82"/>
      <c r="D101" s="82"/>
      <c r="E101" s="83"/>
      <c r="F101" s="84"/>
      <c r="G101" s="84"/>
      <c r="H101" s="7"/>
    </row>
    <row r="102" spans="1:9" x14ac:dyDescent="0.25">
      <c r="A102" s="80"/>
      <c r="B102" s="85"/>
      <c r="C102" s="82"/>
      <c r="D102" s="82"/>
      <c r="E102" s="83"/>
      <c r="F102" s="84"/>
      <c r="G102" s="84"/>
      <c r="H102" s="7"/>
    </row>
    <row r="103" spans="1:9" x14ac:dyDescent="0.25">
      <c r="A103" s="80"/>
      <c r="B103" s="81"/>
      <c r="C103" s="82"/>
      <c r="D103" s="82"/>
      <c r="E103" s="83"/>
      <c r="F103" s="84"/>
      <c r="G103" s="84"/>
      <c r="H103" s="7"/>
    </row>
    <row r="104" spans="1:9" x14ac:dyDescent="0.25">
      <c r="A104" s="80"/>
      <c r="B104" s="86"/>
      <c r="C104" s="82"/>
      <c r="D104" s="82"/>
      <c r="E104" s="83"/>
      <c r="F104" s="84"/>
      <c r="G104" s="84"/>
      <c r="H104" s="7"/>
    </row>
    <row r="105" spans="1:9" x14ac:dyDescent="0.25">
      <c r="A105" s="87"/>
      <c r="B105" s="88"/>
      <c r="C105" s="89"/>
      <c r="D105" s="89"/>
      <c r="E105" s="90"/>
      <c r="F105" s="91"/>
      <c r="G105" s="91"/>
      <c r="H105" s="7"/>
    </row>
    <row r="106" spans="1:9" x14ac:dyDescent="0.25">
      <c r="A106" s="92"/>
      <c r="B106" s="93"/>
      <c r="C106" s="94"/>
      <c r="D106" s="94"/>
      <c r="E106" s="95"/>
      <c r="F106" s="96"/>
      <c r="G106" s="96"/>
    </row>
  </sheetData>
  <mergeCells count="35">
    <mergeCell ref="A1:G1"/>
    <mergeCell ref="C2:G6"/>
    <mergeCell ref="A5:A6"/>
    <mergeCell ref="C63:G64"/>
    <mergeCell ref="C12:G12"/>
    <mergeCell ref="C14:G14"/>
    <mergeCell ref="C16:G16"/>
    <mergeCell ref="C18:G18"/>
    <mergeCell ref="C20:G20"/>
    <mergeCell ref="C25:G25"/>
    <mergeCell ref="C35:G35"/>
    <mergeCell ref="C31:G33"/>
    <mergeCell ref="C44:G44"/>
    <mergeCell ref="C42:G42"/>
    <mergeCell ref="A99:E99"/>
    <mergeCell ref="A78:E78"/>
    <mergeCell ref="A96:B96"/>
    <mergeCell ref="A98:E98"/>
    <mergeCell ref="A79:G79"/>
    <mergeCell ref="A95:E95"/>
    <mergeCell ref="C96:G96"/>
    <mergeCell ref="A71:G71"/>
    <mergeCell ref="A9:E9"/>
    <mergeCell ref="A10:G10"/>
    <mergeCell ref="A56:E56"/>
    <mergeCell ref="A24:G24"/>
    <mergeCell ref="A41:G41"/>
    <mergeCell ref="A48:G48"/>
    <mergeCell ref="A47:E47"/>
    <mergeCell ref="A40:E40"/>
    <mergeCell ref="A23:E23"/>
    <mergeCell ref="A57:G57"/>
    <mergeCell ref="A70:E70"/>
    <mergeCell ref="C46:G46"/>
    <mergeCell ref="C49:G49"/>
  </mergeCells>
  <conditionalFormatting sqref="E97:E98 E26:E29 M4:M6 I2 I4:J6 E34 E22 E13 E7:E8 E50:E55 E86:E89 E15 E36:E39 E80:E82 E91:E94">
    <cfRule type="cellIs" dxfId="13" priority="234" stopIfTrue="1" operator="greaterThan">
      <formula>0</formula>
    </cfRule>
  </conditionalFormatting>
  <conditionalFormatting sqref="E9">
    <cfRule type="cellIs" dxfId="12" priority="29" stopIfTrue="1" operator="greaterThan">
      <formula>0</formula>
    </cfRule>
  </conditionalFormatting>
  <conditionalFormatting sqref="E21">
    <cfRule type="cellIs" dxfId="11" priority="24" stopIfTrue="1" operator="greaterThan">
      <formula>0</formula>
    </cfRule>
  </conditionalFormatting>
  <conditionalFormatting sqref="E95">
    <cfRule type="cellIs" dxfId="10" priority="19" stopIfTrue="1" operator="greaterThan">
      <formula>0</formula>
    </cfRule>
  </conditionalFormatting>
  <conditionalFormatting sqref="E85">
    <cfRule type="cellIs" dxfId="9" priority="13" stopIfTrue="1" operator="greaterThan">
      <formula>0</formula>
    </cfRule>
  </conditionalFormatting>
  <conditionalFormatting sqref="E70">
    <cfRule type="cellIs" dxfId="8" priority="12" stopIfTrue="1" operator="greaterThan">
      <formula>0</formula>
    </cfRule>
  </conditionalFormatting>
  <conditionalFormatting sqref="E17">
    <cfRule type="cellIs" dxfId="7" priority="11" stopIfTrue="1" operator="greaterThan">
      <formula>0</formula>
    </cfRule>
  </conditionalFormatting>
  <conditionalFormatting sqref="E19">
    <cfRule type="cellIs" dxfId="6" priority="8" stopIfTrue="1" operator="greaterThan">
      <formula>0</formula>
    </cfRule>
  </conditionalFormatting>
  <conditionalFormatting sqref="E83">
    <cfRule type="cellIs" dxfId="5" priority="7" stopIfTrue="1" operator="greaterThan">
      <formula>0</formula>
    </cfRule>
  </conditionalFormatting>
  <conditionalFormatting sqref="E11">
    <cfRule type="cellIs" dxfId="4" priority="6" stopIfTrue="1" operator="greaterThan">
      <formula>0</formula>
    </cfRule>
  </conditionalFormatting>
  <conditionalFormatting sqref="E84">
    <cfRule type="cellIs" dxfId="3" priority="3" stopIfTrue="1" operator="greaterThan">
      <formula>0</formula>
    </cfRule>
  </conditionalFormatting>
  <conditionalFormatting sqref="E30">
    <cfRule type="cellIs" dxfId="2" priority="2" stopIfTrue="1" operator="greaterThan">
      <formula>0</formula>
    </cfRule>
  </conditionalFormatting>
  <conditionalFormatting sqref="E90">
    <cfRule type="cellIs" dxfId="1" priority="1" stopIfTrue="1" operator="greaterThan">
      <formula>0</formula>
    </cfRule>
  </conditionalFormatting>
  <hyperlinks>
    <hyperlink ref="B4" r:id="rId1" display="mailto:fricovce@stonline.sk" xr:uid="{09A88B56-B847-46D6-A78B-93CC3C545CB3}"/>
  </hyperlinks>
  <printOptions horizontalCentered="1"/>
  <pageMargins left="0.25" right="0.25" top="0.75" bottom="0.75" header="0.3" footer="0.3"/>
  <pageSetup paperSize="9" scale="85" orientation="portrait" horizontalDpi="300" verticalDpi="300" r:id="rId2"/>
  <headerFooter>
    <oddFooter>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7"/>
  <sheetViews>
    <sheetView workbookViewId="0">
      <selection activeCell="A26" sqref="A26:E26"/>
    </sheetView>
  </sheetViews>
  <sheetFormatPr defaultRowHeight="15" outlineLevelRow="1" x14ac:dyDescent="0.25"/>
  <cols>
    <col min="1" max="1" width="6.5703125" customWidth="1"/>
    <col min="2" max="2" width="53.28515625" customWidth="1"/>
    <col min="4" max="4" width="9.28515625" customWidth="1"/>
    <col min="5" max="5" width="9.5703125" customWidth="1"/>
    <col min="6" max="6" width="11.42578125" customWidth="1"/>
    <col min="7" max="7" width="11.28515625" customWidth="1"/>
  </cols>
  <sheetData>
    <row r="1" spans="1:13" s="1" customFormat="1" ht="29.45" customHeight="1" x14ac:dyDescent="0.25">
      <c r="A1" s="242" t="s">
        <v>102</v>
      </c>
      <c r="B1" s="242"/>
      <c r="C1" s="242"/>
      <c r="D1" s="242"/>
      <c r="E1" s="242"/>
      <c r="F1" s="242"/>
      <c r="G1" s="242"/>
      <c r="H1" s="10"/>
      <c r="I1" s="11"/>
      <c r="J1" s="12"/>
      <c r="K1" s="12"/>
      <c r="L1" s="13"/>
    </row>
    <row r="2" spans="1:13" s="1" customFormat="1" ht="15.6" customHeight="1" x14ac:dyDescent="0.25">
      <c r="A2" s="26" t="s">
        <v>101</v>
      </c>
      <c r="B2" s="26" t="s">
        <v>184</v>
      </c>
      <c r="C2" s="243" t="s">
        <v>185</v>
      </c>
      <c r="D2" s="218"/>
      <c r="E2" s="218"/>
      <c r="F2" s="218"/>
      <c r="G2" s="219"/>
      <c r="H2" s="10"/>
      <c r="I2" s="14"/>
      <c r="J2" s="14"/>
      <c r="K2" s="14"/>
      <c r="L2" s="13"/>
    </row>
    <row r="3" spans="1:13" s="1" customFormat="1" ht="15.75" x14ac:dyDescent="0.25">
      <c r="A3" s="26" t="s">
        <v>15</v>
      </c>
      <c r="B3" s="26" t="s">
        <v>193</v>
      </c>
      <c r="C3" s="244"/>
      <c r="D3" s="220"/>
      <c r="E3" s="220"/>
      <c r="F3" s="220"/>
      <c r="G3" s="221"/>
      <c r="H3" s="10"/>
      <c r="I3" s="15"/>
      <c r="J3" s="15"/>
      <c r="K3" s="15"/>
      <c r="L3" s="13"/>
    </row>
    <row r="4" spans="1:13" s="1" customFormat="1" ht="15.75" x14ac:dyDescent="0.25">
      <c r="A4" s="26" t="s">
        <v>23</v>
      </c>
      <c r="B4" s="27" t="s">
        <v>160</v>
      </c>
      <c r="C4" s="244"/>
      <c r="D4" s="220"/>
      <c r="E4" s="220"/>
      <c r="F4" s="220"/>
      <c r="G4" s="221"/>
      <c r="H4" s="10"/>
      <c r="I4" s="16"/>
      <c r="J4" s="17"/>
      <c r="K4" s="16"/>
      <c r="L4" s="13"/>
      <c r="M4" s="18"/>
    </row>
    <row r="5" spans="1:13" s="1" customFormat="1" x14ac:dyDescent="0.25">
      <c r="A5" s="224"/>
      <c r="B5" s="28" t="s">
        <v>187</v>
      </c>
      <c r="C5" s="244"/>
      <c r="D5" s="220"/>
      <c r="E5" s="220"/>
      <c r="F5" s="220"/>
      <c r="G5" s="221"/>
      <c r="H5" s="19"/>
      <c r="I5" s="16"/>
      <c r="J5" s="20"/>
      <c r="K5" s="16"/>
      <c r="L5" s="13"/>
      <c r="M5" s="21"/>
    </row>
    <row r="6" spans="1:13" s="1" customFormat="1" x14ac:dyDescent="0.25">
      <c r="A6" s="225"/>
      <c r="B6" s="29" t="s">
        <v>188</v>
      </c>
      <c r="C6" s="245"/>
      <c r="D6" s="222"/>
      <c r="E6" s="222"/>
      <c r="F6" s="222"/>
      <c r="G6" s="223"/>
      <c r="H6" s="19"/>
      <c r="I6" s="15"/>
      <c r="J6" s="22"/>
      <c r="K6" s="15"/>
      <c r="L6" s="13"/>
      <c r="M6" s="15"/>
    </row>
    <row r="7" spans="1:13" s="1" customFormat="1" ht="33" x14ac:dyDescent="0.25">
      <c r="A7" s="103" t="s">
        <v>0</v>
      </c>
      <c r="B7" s="103" t="s">
        <v>193</v>
      </c>
      <c r="C7" s="103" t="s">
        <v>1</v>
      </c>
      <c r="D7" s="103" t="s">
        <v>3</v>
      </c>
      <c r="E7" s="104" t="s">
        <v>4</v>
      </c>
      <c r="F7" s="105" t="s">
        <v>5</v>
      </c>
      <c r="G7" s="105" t="s">
        <v>6</v>
      </c>
      <c r="H7" s="6"/>
    </row>
    <row r="8" spans="1:13" s="3" customFormat="1" ht="15.6" hidden="1" customHeight="1" outlineLevel="1" x14ac:dyDescent="0.25">
      <c r="A8" s="106"/>
      <c r="B8" s="102" t="s">
        <v>125</v>
      </c>
      <c r="C8" s="106"/>
      <c r="D8" s="107"/>
      <c r="E8" s="108"/>
      <c r="F8" s="109"/>
      <c r="G8" s="109"/>
      <c r="H8" s="7"/>
    </row>
    <row r="9" spans="1:13" s="1" customFormat="1" ht="42" customHeight="1" collapsed="1" x14ac:dyDescent="0.25">
      <c r="A9" s="228" t="s">
        <v>108</v>
      </c>
      <c r="B9" s="228"/>
      <c r="C9" s="228"/>
      <c r="D9" s="228"/>
      <c r="E9" s="228"/>
      <c r="F9" s="228"/>
      <c r="G9" s="228"/>
      <c r="H9" s="8"/>
    </row>
    <row r="10" spans="1:13" s="1" customFormat="1" ht="15.6" customHeight="1" x14ac:dyDescent="0.25">
      <c r="A10" s="53">
        <v>1</v>
      </c>
      <c r="B10" s="110" t="s">
        <v>97</v>
      </c>
      <c r="C10" s="73">
        <v>1</v>
      </c>
      <c r="D10" s="73" t="s">
        <v>8</v>
      </c>
      <c r="E10" s="64">
        <v>0</v>
      </c>
      <c r="F10" s="55">
        <f>SUM(C10*E10)</f>
        <v>0</v>
      </c>
      <c r="G10" s="55">
        <f>SUM(F10*1.2)</f>
        <v>0</v>
      </c>
      <c r="H10" s="8"/>
    </row>
    <row r="11" spans="1:13" s="1" customFormat="1" ht="15.6" customHeight="1" x14ac:dyDescent="0.25">
      <c r="A11" s="53"/>
      <c r="B11" s="58" t="s">
        <v>93</v>
      </c>
      <c r="C11" s="73">
        <v>1</v>
      </c>
      <c r="D11" s="73" t="s">
        <v>8</v>
      </c>
      <c r="E11" s="255"/>
      <c r="F11" s="256"/>
      <c r="G11" s="257"/>
      <c r="H11" s="8"/>
    </row>
    <row r="12" spans="1:13" s="1" customFormat="1" ht="15.6" customHeight="1" x14ac:dyDescent="0.25">
      <c r="A12" s="53"/>
      <c r="B12" s="58" t="s">
        <v>119</v>
      </c>
      <c r="C12" s="73">
        <v>1</v>
      </c>
      <c r="D12" s="73" t="s">
        <v>8</v>
      </c>
      <c r="E12" s="258"/>
      <c r="F12" s="259"/>
      <c r="G12" s="260"/>
      <c r="H12" s="8"/>
    </row>
    <row r="13" spans="1:13" s="1" customFormat="1" ht="15.6" customHeight="1" x14ac:dyDescent="0.25">
      <c r="A13" s="53"/>
      <c r="B13" s="58" t="s">
        <v>121</v>
      </c>
      <c r="C13" s="73">
        <v>1</v>
      </c>
      <c r="D13" s="73" t="s">
        <v>8</v>
      </c>
      <c r="E13" s="258"/>
      <c r="F13" s="259"/>
      <c r="G13" s="260"/>
      <c r="H13" s="8"/>
    </row>
    <row r="14" spans="1:13" s="1" customFormat="1" ht="15.6" customHeight="1" x14ac:dyDescent="0.25">
      <c r="A14" s="53"/>
      <c r="B14" s="58" t="s">
        <v>122</v>
      </c>
      <c r="C14" s="73">
        <v>2</v>
      </c>
      <c r="D14" s="73" t="s">
        <v>8</v>
      </c>
      <c r="E14" s="258"/>
      <c r="F14" s="259"/>
      <c r="G14" s="260"/>
      <c r="H14" s="8"/>
    </row>
    <row r="15" spans="1:13" s="1" customFormat="1" ht="15.6" customHeight="1" x14ac:dyDescent="0.25">
      <c r="A15" s="53"/>
      <c r="B15" s="58" t="s">
        <v>124</v>
      </c>
      <c r="C15" s="73">
        <v>1</v>
      </c>
      <c r="D15" s="73" t="s">
        <v>8</v>
      </c>
      <c r="E15" s="258"/>
      <c r="F15" s="259"/>
      <c r="G15" s="260"/>
      <c r="H15" s="8"/>
    </row>
    <row r="16" spans="1:13" s="1" customFormat="1" ht="15.6" customHeight="1" x14ac:dyDescent="0.25">
      <c r="A16" s="53"/>
      <c r="B16" s="58" t="s">
        <v>123</v>
      </c>
      <c r="C16" s="73">
        <v>2</v>
      </c>
      <c r="D16" s="73" t="s">
        <v>8</v>
      </c>
      <c r="E16" s="258"/>
      <c r="F16" s="259"/>
      <c r="G16" s="260"/>
      <c r="H16" s="8"/>
    </row>
    <row r="17" spans="1:10" s="1" customFormat="1" ht="15.6" customHeight="1" x14ac:dyDescent="0.25">
      <c r="A17" s="53"/>
      <c r="B17" s="58" t="s">
        <v>127</v>
      </c>
      <c r="C17" s="73">
        <v>1</v>
      </c>
      <c r="D17" s="73" t="s">
        <v>8</v>
      </c>
      <c r="E17" s="258"/>
      <c r="F17" s="259"/>
      <c r="G17" s="260"/>
      <c r="H17" s="8"/>
    </row>
    <row r="18" spans="1:10" s="1" customFormat="1" ht="15.6" customHeight="1" x14ac:dyDescent="0.25">
      <c r="A18" s="53"/>
      <c r="B18" s="58" t="s">
        <v>128</v>
      </c>
      <c r="C18" s="73">
        <v>1</v>
      </c>
      <c r="D18" s="73" t="s">
        <v>8</v>
      </c>
      <c r="E18" s="258"/>
      <c r="F18" s="259"/>
      <c r="G18" s="260"/>
      <c r="H18" s="8"/>
    </row>
    <row r="19" spans="1:10" s="1" customFormat="1" ht="15.6" customHeight="1" x14ac:dyDescent="0.25">
      <c r="A19" s="53"/>
      <c r="B19" s="58" t="s">
        <v>141</v>
      </c>
      <c r="C19" s="73">
        <v>1</v>
      </c>
      <c r="D19" s="73" t="s">
        <v>8</v>
      </c>
      <c r="E19" s="258"/>
      <c r="F19" s="259"/>
      <c r="G19" s="260"/>
      <c r="H19" s="8"/>
    </row>
    <row r="20" spans="1:10" s="1" customFormat="1" ht="15.6" customHeight="1" x14ac:dyDescent="0.25">
      <c r="A20" s="53"/>
      <c r="B20" s="110" t="s">
        <v>98</v>
      </c>
      <c r="C20" s="264"/>
      <c r="D20" s="265"/>
      <c r="E20" s="261"/>
      <c r="F20" s="262"/>
      <c r="G20" s="263"/>
      <c r="H20" s="8"/>
    </row>
    <row r="21" spans="1:10" s="1" customFormat="1" ht="15.6" customHeight="1" x14ac:dyDescent="0.25">
      <c r="A21" s="53">
        <v>2</v>
      </c>
      <c r="B21" s="58" t="s">
        <v>182</v>
      </c>
      <c r="C21" s="73">
        <v>4</v>
      </c>
      <c r="D21" s="73" t="s">
        <v>8</v>
      </c>
      <c r="E21" s="64">
        <v>0</v>
      </c>
      <c r="F21" s="55">
        <f t="shared" ref="F21:F25" si="0">SUM(C21*E21)</f>
        <v>0</v>
      </c>
      <c r="G21" s="55">
        <f>SUM(F21*1.2)</f>
        <v>0</v>
      </c>
      <c r="H21" s="8"/>
    </row>
    <row r="22" spans="1:10" s="1" customFormat="1" ht="15.6" customHeight="1" x14ac:dyDescent="0.25">
      <c r="A22" s="53">
        <v>3</v>
      </c>
      <c r="B22" s="58" t="s">
        <v>183</v>
      </c>
      <c r="C22" s="73">
        <v>4</v>
      </c>
      <c r="D22" s="73" t="s">
        <v>8</v>
      </c>
      <c r="E22" s="64">
        <v>0</v>
      </c>
      <c r="F22" s="55">
        <f t="shared" si="0"/>
        <v>0</v>
      </c>
      <c r="G22" s="55">
        <f>SUM(F22*1.2)</f>
        <v>0</v>
      </c>
      <c r="H22" s="8"/>
    </row>
    <row r="23" spans="1:10" s="1" customFormat="1" ht="15.6" customHeight="1" x14ac:dyDescent="0.25">
      <c r="A23" s="53">
        <v>4</v>
      </c>
      <c r="B23" s="58" t="s">
        <v>94</v>
      </c>
      <c r="C23" s="73">
        <v>1</v>
      </c>
      <c r="D23" s="73" t="s">
        <v>8</v>
      </c>
      <c r="E23" s="111">
        <v>0</v>
      </c>
      <c r="F23" s="55">
        <f t="shared" si="0"/>
        <v>0</v>
      </c>
      <c r="G23" s="55">
        <f t="shared" ref="G23:G27" si="1">SUM(F23*1.2)</f>
        <v>0</v>
      </c>
      <c r="H23" s="8"/>
    </row>
    <row r="24" spans="1:10" s="1" customFormat="1" ht="15.6" customHeight="1" x14ac:dyDescent="0.25">
      <c r="A24" s="53">
        <v>5</v>
      </c>
      <c r="B24" s="58" t="s">
        <v>95</v>
      </c>
      <c r="C24" s="73">
        <v>1</v>
      </c>
      <c r="D24" s="73" t="s">
        <v>8</v>
      </c>
      <c r="E24" s="111">
        <v>0</v>
      </c>
      <c r="F24" s="55">
        <f t="shared" si="0"/>
        <v>0</v>
      </c>
      <c r="G24" s="55">
        <f t="shared" si="1"/>
        <v>0</v>
      </c>
      <c r="H24" s="8"/>
    </row>
    <row r="25" spans="1:10" s="1" customFormat="1" ht="15.6" customHeight="1" x14ac:dyDescent="0.25">
      <c r="A25" s="53">
        <v>6</v>
      </c>
      <c r="B25" s="58" t="s">
        <v>129</v>
      </c>
      <c r="C25" s="112">
        <v>1</v>
      </c>
      <c r="D25" s="73" t="s">
        <v>96</v>
      </c>
      <c r="E25" s="111">
        <v>0</v>
      </c>
      <c r="F25" s="55">
        <f t="shared" si="0"/>
        <v>0</v>
      </c>
      <c r="G25" s="55">
        <f t="shared" si="1"/>
        <v>0</v>
      </c>
      <c r="H25" s="8"/>
      <c r="J25" s="2"/>
    </row>
    <row r="26" spans="1:10" ht="30" customHeight="1" x14ac:dyDescent="0.25">
      <c r="A26" s="229" t="s">
        <v>92</v>
      </c>
      <c r="B26" s="229"/>
      <c r="C26" s="229"/>
      <c r="D26" s="229"/>
      <c r="E26" s="229"/>
      <c r="F26" s="72">
        <f>SUM(F10:F25)</f>
        <v>0</v>
      </c>
      <c r="G26" s="72">
        <f t="shared" si="1"/>
        <v>0</v>
      </c>
      <c r="H26" s="9"/>
      <c r="I26" s="4"/>
    </row>
    <row r="27" spans="1:10" s="1" customFormat="1" ht="49.15" customHeight="1" x14ac:dyDescent="0.25">
      <c r="A27" s="237" t="s">
        <v>126</v>
      </c>
      <c r="B27" s="237"/>
      <c r="C27" s="237"/>
      <c r="D27" s="237"/>
      <c r="E27" s="237"/>
      <c r="F27" s="78">
        <f>SUM(F26)</f>
        <v>0</v>
      </c>
      <c r="G27" s="49">
        <f t="shared" si="1"/>
        <v>0</v>
      </c>
      <c r="H27" s="6"/>
      <c r="I27" s="5"/>
    </row>
  </sheetData>
  <mergeCells count="8">
    <mergeCell ref="A9:G9"/>
    <mergeCell ref="A26:E26"/>
    <mergeCell ref="A27:E27"/>
    <mergeCell ref="A1:G1"/>
    <mergeCell ref="C2:G6"/>
    <mergeCell ref="A5:A6"/>
    <mergeCell ref="E11:G20"/>
    <mergeCell ref="C20:D20"/>
  </mergeCells>
  <conditionalFormatting sqref="M4:M6 I2 I4:J6 E7:E11 E21:E26">
    <cfRule type="cellIs" dxfId="0" priority="7" stopIfTrue="1" operator="greaterThan">
      <formula>0</formula>
    </cfRule>
  </conditionalFormatting>
  <hyperlinks>
    <hyperlink ref="B4" r:id="rId1" display="mailto:fricovce@stonline.sk" xr:uid="{D98BDC7D-2F47-4E6F-8F77-AEEB506C7613}"/>
  </hyperlinks>
  <pageMargins left="0.25" right="0.25" top="0.75" bottom="0.75" header="0.3" footer="0.3"/>
  <pageSetup paperSize="9" scale="85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krycí list</vt:lpstr>
      <vt:lpstr>rekapitulacia</vt:lpstr>
      <vt:lpstr>vv 01</vt:lpstr>
      <vt:lpstr>vv 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2020-01-29T09:19:20Z</dcterms:modified>
</cp:coreProperties>
</file>